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430" windowWidth="15180" windowHeight="5925" activeTab="0"/>
  </bookViews>
  <sheets>
    <sheet name="Dod1_Print" sheetId="1" r:id="rId1"/>
    <sheet name="Dod2_Print" sheetId="2" r:id="rId2"/>
    <sheet name="Dod3_Print" sheetId="3" r:id="rId3"/>
    <sheet name="Dod4_Print" sheetId="4" r:id="rId4"/>
    <sheet name="Dod5_Print" sheetId="5" r:id="rId5"/>
  </sheets>
  <externalReferences>
    <externalReference r:id="rId8"/>
    <externalReference r:id="rId9"/>
  </externalReferences>
  <definedNames>
    <definedName name="_xlnm.Print_Area" localSheetId="2">'Dod3_Print'!$A$1:$G$115</definedName>
  </definedNames>
  <calcPr fullCalcOnLoad="1" fullPrecision="0"/>
</workbook>
</file>

<file path=xl/comments2.xml><?xml version="1.0" encoding="utf-8"?>
<comments xmlns="http://schemas.openxmlformats.org/spreadsheetml/2006/main">
  <authors>
    <author>posipayk</author>
  </authors>
  <commentList>
    <comment ref="W29" authorId="0">
      <text>
        <r>
          <rPr>
            <b/>
            <sz val="8"/>
            <rFont val="Tahoma"/>
            <family val="2"/>
          </rPr>
          <t>posipayk:</t>
        </r>
        <r>
          <rPr>
            <sz val="8"/>
            <rFont val="Tahoma"/>
            <family val="2"/>
          </rPr>
          <t xml:space="preserve">
расчет 7720
</t>
        </r>
      </text>
    </comment>
    <comment ref="W34" authorId="0">
      <text>
        <r>
          <rPr>
            <b/>
            <sz val="8"/>
            <rFont val="Tahoma"/>
            <family val="2"/>
          </rPr>
          <t>posipayk:</t>
        </r>
        <r>
          <rPr>
            <sz val="8"/>
            <rFont val="Tahoma"/>
            <family val="2"/>
          </rPr>
          <t xml:space="preserve">
6490 и 7490</t>
        </r>
      </text>
    </comment>
    <comment ref="W43" authorId="0">
      <text>
        <r>
          <rPr>
            <b/>
            <sz val="8"/>
            <rFont val="Tahoma"/>
            <family val="2"/>
          </rPr>
          <t>posipayk:</t>
        </r>
        <r>
          <rPr>
            <sz val="8"/>
            <rFont val="Tahoma"/>
            <family val="2"/>
          </rPr>
          <t xml:space="preserve">
с минусом</t>
        </r>
      </text>
    </comment>
  </commentList>
</comments>
</file>

<file path=xl/sharedStrings.xml><?xml version="1.0" encoding="utf-8"?>
<sst xmlns="http://schemas.openxmlformats.org/spreadsheetml/2006/main" count="638" uniqueCount="383">
  <si>
    <t>Рядок</t>
  </si>
  <si>
    <t>5.1</t>
  </si>
  <si>
    <t>5.2</t>
  </si>
  <si>
    <t>6.1</t>
  </si>
  <si>
    <t>6.1.1</t>
  </si>
  <si>
    <t>6.1.2</t>
  </si>
  <si>
    <t>6.2</t>
  </si>
  <si>
    <t>6.2.1</t>
  </si>
  <si>
    <t>6.2.2</t>
  </si>
  <si>
    <t>7.1</t>
  </si>
  <si>
    <t>8.1</t>
  </si>
  <si>
    <t>14.1</t>
  </si>
  <si>
    <t>15.1</t>
  </si>
  <si>
    <t>20.1</t>
  </si>
  <si>
    <t>Звіт про фінансовий стан (Баланс)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</si>
  <si>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</si>
  <si>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</si>
  <si>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</si>
  <si>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</si>
  <si>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</si>
  <si>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</si>
  <si>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</si>
  <si>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</si>
  <si>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</si>
  <si>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</si>
  <si>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</si>
  <si>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</si>
  <si>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</si>
  <si>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</si>
  <si>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</si>
  <si>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</si>
  <si>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</si>
  <si>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</si>
  <si>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</si>
  <si>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</si>
  <si>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</si>
  <si>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</si>
  <si>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</si>
  <si>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</si>
  <si>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</si>
  <si>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</si>
  <si>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</si>
  <si>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</si>
  <si>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</si>
  <si>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</si>
  <si>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</si>
  <si>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</si>
  <si>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</si>
  <si>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</si>
  <si>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</si>
  <si>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</si>
  <si>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</si>
  <si>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</si>
  <si>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</si>
  <si>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</si>
  <si>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</si>
  <si>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</si>
  <si>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</si>
  <si>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</si>
  <si>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</si>
  <si>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</si>
  <si>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</si>
  <si>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</si>
  <si>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</si>
  <si>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</si>
  <si>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</si>
  <si>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</si>
  <si>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</si>
  <si>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</si>
  <si>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</si>
  <si>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</si>
  <si>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</si>
  <si>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</si>
  <si>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</si>
  <si>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</si>
  <si>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</si>
  <si>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</si>
  <si>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</si>
  <si>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</si>
  <si>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</si>
  <si>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</si>
  <si>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 xml:space="preserve"> не менше 10%</t>
  </si>
  <si>
    <t>Співвідношення регулятивного капіталу до сукупних активів (%) </t>
  </si>
  <si>
    <t>не менше 9%</t>
  </si>
  <si>
    <t>4 </t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</si>
  <si>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</si>
  <si>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</si>
  <si>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</si>
  <si>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</si>
  <si>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</si>
  <si>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</si>
  <si>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</si>
  <si>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</si>
  <si>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</si>
  <si>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</si>
  <si>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</si>
  <si>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х</t>
  </si>
  <si>
    <t>10.1 </t>
  </si>
  <si>
    <t>Сформований резерв за такими операціями (тис. грн.) </t>
  </si>
  <si>
    <t>11.1</t>
  </si>
  <si>
    <t>12.1</t>
  </si>
  <si>
    <t>Сформований резерв за такими операціями  (тис. грн.)  </t>
  </si>
  <si>
    <t>13.1</t>
  </si>
  <si>
    <t>Сформований резерв за такими операціями (тис. грн.)   </t>
  </si>
  <si>
    <t>15 </t>
  </si>
  <si>
    <t>Чистий прибуток на одну просту акцію (грн.) </t>
  </si>
  <si>
    <t>16 </t>
  </si>
  <si>
    <t>-</t>
  </si>
  <si>
    <t>16.1 </t>
  </si>
  <si>
    <t>Просту акцію </t>
  </si>
  <si>
    <t>16.2 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</si>
  <si>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</si>
  <si>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</si>
  <si>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</si>
  <si>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</si>
  <si>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 xml:space="preserve">                           Головний бухгалтер ___________ Мошкалова Олена Михайлівна</t>
  </si>
  <si>
    <t>Вик. Скударь Ю. О.</t>
  </si>
  <si>
    <t>(062) 332 47 31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</si>
  <si>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</si>
  <si>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</si>
  <si>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</si>
  <si>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</si>
  <si>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</si>
  <si>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</si>
  <si>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</si>
  <si>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</si>
  <si>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</si>
  <si>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</si>
  <si>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</si>
  <si>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</si>
  <si>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</si>
  <si>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</si>
  <si>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</si>
  <si>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</si>
  <si>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</si>
  <si>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</si>
  <si>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</si>
  <si>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</si>
  <si>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</si>
  <si>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>Таблиця 1. Майбутні мінімальні орендні платежі за невідмовним договором</t>
  </si>
  <si>
    <t xml:space="preserve"> про оперативний лізинг (оренду) 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</si>
  <si>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</si>
  <si>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</si>
  <si>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</si>
  <si>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</si>
  <si>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</si>
  <si>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</si>
  <si>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</si>
  <si>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</si>
  <si>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</si>
  <si>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</si>
  <si>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</si>
  <si>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</si>
  <si>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</si>
  <si>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</si>
  <si>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</si>
  <si>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</si>
  <si>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</si>
  <si>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</si>
  <si>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</si>
  <si>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</si>
  <si>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</si>
  <si>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</si>
  <si>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</si>
  <si>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</si>
  <si>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</si>
  <si>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</si>
  <si>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</si>
  <si>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</si>
  <si>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</si>
  <si>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</si>
  <si>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</si>
  <si>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</si>
  <si>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</si>
  <si>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</si>
  <si>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</si>
  <si>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</si>
  <si>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</si>
  <si>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</si>
  <si>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</si>
  <si>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</si>
  <si>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</si>
  <si>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</si>
  <si>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</si>
  <si>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</si>
  <si>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</si>
  <si>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</si>
  <si>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</si>
  <si>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</si>
  <si>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Усього зобов’язань, що пов’язані з кредитуванням, за мінусом резерву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</si>
  <si>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</si>
  <si>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</si>
  <si>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</si>
  <si>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</si>
  <si>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</si>
  <si>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</si>
  <si>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</si>
  <si>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</si>
  <si>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</si>
  <si>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</si>
  <si>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</si>
  <si>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</si>
  <si>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</si>
  <si>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 xml:space="preserve">                                                 Керівник _________________ Черненко Сергій Павлович</t>
  </si>
  <si>
    <t>Кредитні операції, що класифіковані за I категорією якості  (тис. грн.) </t>
  </si>
  <si>
    <t>Кредитні операції, що класифіковані за II категорією якості  (тис. грн.) </t>
  </si>
  <si>
    <t>Кредитні операції, що класифіковані за III категорією якості  (тис. грн.) </t>
  </si>
  <si>
    <t>Кредитні операції, що класифіковані за IV категорією якості  (тис. грн.) </t>
  </si>
  <si>
    <t>Кредитні операції, що класифіковані за V категорією якості  (тис. грн.) </t>
  </si>
  <si>
    <t>Вик.: Роташнюк О.В.</t>
  </si>
  <si>
    <t>Расчет отчетный</t>
  </si>
  <si>
    <t>Расчет прошлый</t>
  </si>
  <si>
    <t>грн.</t>
  </si>
  <si>
    <t>110110</t>
  </si>
  <si>
    <t>210110</t>
  </si>
  <si>
    <t>110120</t>
  </si>
  <si>
    <t>210120</t>
  </si>
  <si>
    <t>111810</t>
  </si>
  <si>
    <t>211810</t>
  </si>
  <si>
    <t>111820</t>
  </si>
  <si>
    <t>211820</t>
  </si>
  <si>
    <t>110210</t>
  </si>
  <si>
    <t>210210</t>
  </si>
  <si>
    <t>110220</t>
  </si>
  <si>
    <t>210220</t>
  </si>
  <si>
    <t>111210</t>
  </si>
  <si>
    <t>211210</t>
  </si>
  <si>
    <t>111220</t>
  </si>
  <si>
    <t>211220</t>
  </si>
  <si>
    <t>110310</t>
  </si>
  <si>
    <t>210310</t>
  </si>
  <si>
    <t>110320</t>
  </si>
  <si>
    <t>210320</t>
  </si>
  <si>
    <t/>
  </si>
  <si>
    <t>112010</t>
  </si>
  <si>
    <t>212010</t>
  </si>
  <si>
    <t>112020</t>
  </si>
  <si>
    <t>212020</t>
  </si>
  <si>
    <t>113110</t>
  </si>
  <si>
    <t>213110</t>
  </si>
  <si>
    <t>113120</t>
  </si>
  <si>
    <t>213120</t>
  </si>
  <si>
    <t>110410</t>
  </si>
  <si>
    <t>210410</t>
  </si>
  <si>
    <t>110420</t>
  </si>
  <si>
    <t>210420</t>
  </si>
  <si>
    <t>110610</t>
  </si>
  <si>
    <t>210610</t>
  </si>
  <si>
    <t>110620</t>
  </si>
  <si>
    <t>210620</t>
  </si>
  <si>
    <t>111710</t>
  </si>
  <si>
    <t>211710</t>
  </si>
  <si>
    <t>111720</t>
  </si>
  <si>
    <t>211720</t>
  </si>
  <si>
    <t>110710</t>
  </si>
  <si>
    <t>210710</t>
  </si>
  <si>
    <t>110720</t>
  </si>
  <si>
    <t>210720</t>
  </si>
  <si>
    <t>112110</t>
  </si>
  <si>
    <t>212110</t>
  </si>
  <si>
    <t>112120</t>
  </si>
  <si>
    <t>212120</t>
  </si>
  <si>
    <t>110510</t>
  </si>
  <si>
    <t>210510</t>
  </si>
  <si>
    <t>110520</t>
  </si>
  <si>
    <t>210520</t>
  </si>
  <si>
    <t>112410</t>
  </si>
  <si>
    <t>212410</t>
  </si>
  <si>
    <t>112420</t>
  </si>
  <si>
    <t>212420</t>
  </si>
  <si>
    <t>112210</t>
  </si>
  <si>
    <t>212210</t>
  </si>
  <si>
    <t>112220</t>
  </si>
  <si>
    <t>212220</t>
  </si>
  <si>
    <t>110810</t>
  </si>
  <si>
    <t>210810</t>
  </si>
  <si>
    <t>110820</t>
  </si>
  <si>
    <t>210820</t>
  </si>
  <si>
    <t>111110</t>
  </si>
  <si>
    <t>211110</t>
  </si>
  <si>
    <t>111120</t>
  </si>
  <si>
    <t>211120</t>
  </si>
  <si>
    <t>112610</t>
  </si>
  <si>
    <t>212610</t>
  </si>
  <si>
    <t>112620</t>
  </si>
  <si>
    <t>212620</t>
  </si>
  <si>
    <t>120110</t>
  </si>
  <si>
    <t>220110</t>
  </si>
  <si>
    <t>120120</t>
  </si>
  <si>
    <t>220120</t>
  </si>
  <si>
    <t>21.1</t>
  </si>
  <si>
    <t>22.1</t>
  </si>
  <si>
    <t>120810</t>
  </si>
  <si>
    <t>220810</t>
  </si>
  <si>
    <t>120820</t>
  </si>
  <si>
    <t>220820</t>
  </si>
  <si>
    <t>22.1.1</t>
  </si>
  <si>
    <t>22.1.2</t>
  </si>
  <si>
    <t>22.1.2.1</t>
  </si>
  <si>
    <t>22.2</t>
  </si>
  <si>
    <t>120910</t>
  </si>
  <si>
    <t>220910</t>
  </si>
  <si>
    <t>120920</t>
  </si>
  <si>
    <t>220920</t>
  </si>
  <si>
    <t>22.2.1</t>
  </si>
  <si>
    <t>22.2.2</t>
  </si>
  <si>
    <t>22.2.2.1</t>
  </si>
  <si>
    <t>220410</t>
  </si>
  <si>
    <t>120420</t>
  </si>
  <si>
    <t>220420</t>
  </si>
  <si>
    <t>23.1</t>
  </si>
  <si>
    <t>120210</t>
  </si>
  <si>
    <t>220210</t>
  </si>
  <si>
    <t>120220</t>
  </si>
  <si>
    <t>220220</t>
  </si>
  <si>
    <t>120310</t>
  </si>
  <si>
    <t>220310</t>
  </si>
  <si>
    <t>120320</t>
  </si>
  <si>
    <t>220320</t>
  </si>
  <si>
    <t>121010</t>
  </si>
  <si>
    <t>221010</t>
  </si>
  <si>
    <t>121020</t>
  </si>
  <si>
    <t>221020</t>
  </si>
  <si>
    <t>120510</t>
  </si>
  <si>
    <t>220510</t>
  </si>
  <si>
    <t>120520</t>
  </si>
  <si>
    <t>220520</t>
  </si>
  <si>
    <t>120610</t>
  </si>
  <si>
    <t>220610</t>
  </si>
  <si>
    <t>120620</t>
  </si>
  <si>
    <t>220620</t>
  </si>
  <si>
    <t>120710</t>
  </si>
  <si>
    <t>220710</t>
  </si>
  <si>
    <t>120720</t>
  </si>
  <si>
    <t>220720</t>
  </si>
  <si>
    <t>121110</t>
  </si>
  <si>
    <t>221110</t>
  </si>
  <si>
    <t>121120</t>
  </si>
  <si>
    <t>221120</t>
  </si>
  <si>
    <t>121210</t>
  </si>
  <si>
    <t>221210</t>
  </si>
  <si>
    <t>121220</t>
  </si>
  <si>
    <t>221220</t>
  </si>
  <si>
    <t>32.1</t>
  </si>
  <si>
    <t>150110</t>
  </si>
  <si>
    <t>250110</t>
  </si>
  <si>
    <t>150120</t>
  </si>
  <si>
    <t>250120</t>
  </si>
  <si>
    <t>150410</t>
  </si>
  <si>
    <t>250410</t>
  </si>
  <si>
    <t>150420</t>
  </si>
  <si>
    <t>250420</t>
  </si>
  <si>
    <t>151010</t>
  </si>
  <si>
    <t>251010</t>
  </si>
  <si>
    <t>151020</t>
  </si>
  <si>
    <t>251020</t>
  </si>
  <si>
    <t>151110</t>
  </si>
  <si>
    <t>251110</t>
  </si>
  <si>
    <t>151120</t>
  </si>
  <si>
    <t>251120</t>
  </si>
  <si>
    <t>150510</t>
  </si>
  <si>
    <t>250510</t>
  </si>
  <si>
    <t>150520</t>
  </si>
  <si>
    <t>250520</t>
  </si>
  <si>
    <t>150610</t>
  </si>
  <si>
    <t>250610</t>
  </si>
  <si>
    <t>150620</t>
  </si>
  <si>
    <t>250620</t>
  </si>
  <si>
    <t xml:space="preserve">                                               Керівник         _______   Черненко Сергій Павлович</t>
  </si>
  <si>
    <t>Головний бухгалтер  _______   Олена Михайлівна Мошкалова</t>
  </si>
  <si>
    <t>Сума сплачених дивідендів за 2012 рік на одну: </t>
  </si>
  <si>
    <t>Імпортні акредитиви</t>
  </si>
  <si>
    <t xml:space="preserve"> (062) 332 48 52</t>
  </si>
  <si>
    <t>Вик.: Посипайко В.В.</t>
  </si>
  <si>
    <t xml:space="preserve">                                           за II квартал 2013 року </t>
  </si>
  <si>
    <t xml:space="preserve">                                                        за II квартал 2013 року </t>
  </si>
  <si>
    <t>12,68</t>
  </si>
  <si>
    <t>4,66</t>
  </si>
  <si>
    <t>25,43</t>
  </si>
  <si>
    <t>1,04</t>
  </si>
  <si>
    <t>11,11</t>
  </si>
  <si>
    <t>Вик.: Скударь Ю.О.</t>
  </si>
  <si>
    <t>"17" липня 2013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</si>
</sst>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&quot;?.&quot;_-;\-* #,##0&quot;?.&quot;_-;_-* &quot;-&quot;&quot;?.&quot;_-;_-@_-"/>
    <numFmt numFmtId="168" formatCode="_-* #,##0&quot;đ.&quot;_-;\-* #,##0&quot;đ.&quot;_-;_-* &quot;-&quot;&quot;đ.&quot;_-;_-@_-"/>
    <numFmt numFmtId="169" formatCode="_-* #,##0.00&quot;?.&quot;_-;\-* #,##0.00&quot;?.&quot;_-;_-* &quot;-&quot;??&quot;?.&quot;_-;_-@_-"/>
    <numFmt numFmtId="170" formatCode="_-* #,##0.00&quot;đ.&quot;_-;\-* #,##0.00&quot;đ.&quot;_-;_-* &quot;-&quot;??&quot;đ.&quot;_-;_-@_-"/>
    <numFmt numFmtId="171" formatCode="_(&quot;$&quot;* #,##0_);_(&quot;$&quot;* \(#,##0\);_(&quot;$&quot;* &quot;-&quot;_);_(@_)"/>
    <numFmt numFmtId="172" formatCode="_-* #,##0_?_._-;\-* #,##0_?_._-;_-* &quot;-&quot;_?_._-;_-@_-"/>
    <numFmt numFmtId="173" formatCode="_-* #,##0_đ_._-;\-* #,##0_đ_._-;_-* &quot;-&quot;_đ_._-;_-@_-"/>
    <numFmt numFmtId="174" formatCode="_(* #,##0_);_(* \(#,##0\);_(* &quot;-&quot;_);_(@_)"/>
    <numFmt numFmtId="175" formatCode="_-* #,##0.00_?_._-;\-* #,##0.00_?_._-;_-* &quot;-&quot;??_?_._-;_-@_-"/>
    <numFmt numFmtId="176" formatCode="_-* #,##0.00_đ_._-;\-* #,##0.00_đ_._-;_-* &quot;-&quot;??_đ_._-;_-@_-"/>
    <numFmt numFmtId="177" formatCode="dd\-mm\-yy"/>
    <numFmt numFmtId="178" formatCode="#\ ##0,"/>
    <numFmt numFmtId="179" formatCode="0.0%"/>
    <numFmt numFmtId="180" formatCode="0.0000%"/>
    <numFmt numFmtId="181" formatCode="#,##0_ ;\-#,##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Journal"/>
      <family val="0"/>
    </font>
    <font>
      <sz val="10"/>
      <name val="Helv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10"/>
      <name val="Times New Roman"/>
      <family val="1"/>
    </font>
    <font>
      <sz val="9"/>
      <name val="TimesET"/>
      <family val="0"/>
    </font>
    <font>
      <sz val="11"/>
      <color indexed="9"/>
      <name val="Calibri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3.5"/>
      <name val="Arial CYR"/>
      <family val="2"/>
    </font>
    <font>
      <b/>
      <sz val="13.5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8"/>
      <name val="Arial Cyr"/>
      <family val="2"/>
    </font>
    <font>
      <b/>
      <sz val="11"/>
      <color theme="1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166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1" applyBorder="0">
      <alignment/>
      <protection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" fillId="0" borderId="0">
      <alignment/>
      <protection/>
    </xf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>
      <alignment/>
      <protection/>
    </xf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166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>
      <alignment/>
      <protection/>
    </xf>
    <xf numFmtId="174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>
      <alignment/>
      <protection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5" fillId="0" borderId="0">
      <alignment/>
      <protection/>
    </xf>
    <xf numFmtId="17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7" fillId="0" borderId="0">
      <alignment/>
      <protection/>
    </xf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6" fontId="2" fillId="0" borderId="0" applyFont="0" applyFill="0" applyBorder="0" applyAlignment="0" applyProtection="0"/>
    <xf numFmtId="0" fontId="6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>
      <alignment/>
      <protection/>
    </xf>
    <xf numFmtId="166" fontId="2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>
      <alignment/>
      <protection/>
    </xf>
    <xf numFmtId="171" fontId="2" fillId="0" borderId="0" applyFont="0" applyFill="0" applyBorder="0" applyAlignment="0" applyProtection="0"/>
    <xf numFmtId="0" fontId="4" fillId="0" borderId="0">
      <alignment/>
      <protection/>
    </xf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" applyBorder="0">
      <alignment/>
      <protection/>
    </xf>
    <xf numFmtId="0" fontId="4" fillId="0" borderId="1" applyBorder="0">
      <alignment/>
      <protection/>
    </xf>
    <xf numFmtId="0" fontId="3" fillId="0" borderId="0">
      <alignment/>
      <protection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>
      <alignment/>
      <protection/>
    </xf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7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4" fontId="2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174" fontId="2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4" fontId="0" fillId="0" borderId="13" xfId="384" applyNumberFormat="1" applyFont="1" applyFill="1" applyBorder="1" applyAlignment="1">
      <alignment horizontal="right"/>
      <protection/>
    </xf>
    <xf numFmtId="174" fontId="29" fillId="0" borderId="13" xfId="38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4" fontId="32" fillId="0" borderId="13" xfId="385" applyNumberFormat="1" applyFont="1" applyBorder="1" applyAlignment="1">
      <alignment horizontal="center" vertical="top" wrapText="1"/>
      <protection/>
    </xf>
    <xf numFmtId="0" fontId="4" fillId="0" borderId="0" xfId="385">
      <alignment/>
      <protection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center" vertical="center" wrapText="1"/>
    </xf>
    <xf numFmtId="181" fontId="34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164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justify" vertical="justify" wrapText="1"/>
    </xf>
    <xf numFmtId="0" fontId="4" fillId="0" borderId="0" xfId="385" applyFont="1">
      <alignment/>
      <protection/>
    </xf>
    <xf numFmtId="0" fontId="4" fillId="0" borderId="0" xfId="385" applyFont="1" applyAlignment="1">
      <alignment horizontal="right"/>
      <protection/>
    </xf>
    <xf numFmtId="0" fontId="4" fillId="0" borderId="0" xfId="385" applyFont="1" applyBorder="1">
      <alignment/>
      <protection/>
    </xf>
    <xf numFmtId="0" fontId="4" fillId="0" borderId="0" xfId="385" applyFont="1">
      <alignment/>
      <protection/>
    </xf>
    <xf numFmtId="0" fontId="37" fillId="0" borderId="0" xfId="385" applyFont="1">
      <alignment/>
      <protection/>
    </xf>
    <xf numFmtId="0" fontId="38" fillId="0" borderId="0" xfId="385" applyFont="1" applyFill="1">
      <alignment/>
      <protection/>
    </xf>
    <xf numFmtId="4" fontId="38" fillId="0" borderId="0" xfId="385" applyNumberFormat="1" applyFont="1" applyFill="1">
      <alignment/>
      <protection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4" fillId="0" borderId="0" xfId="0" applyFont="1" applyBorder="1" applyAlignment="1">
      <alignment horizontal="justify" vertical="justify" wrapText="1"/>
    </xf>
    <xf numFmtId="0" fontId="39" fillId="0" borderId="0" xfId="0" applyFont="1" applyAlignment="1">
      <alignment/>
    </xf>
    <xf numFmtId="4" fontId="0" fillId="0" borderId="13" xfId="384" applyNumberFormat="1" applyFont="1" applyFill="1" applyBorder="1" applyAlignment="1">
      <alignment horizontal="right"/>
      <protection/>
    </xf>
    <xf numFmtId="4" fontId="0" fillId="0" borderId="0" xfId="384" applyNumberFormat="1" applyFont="1" applyFill="1" applyBorder="1" applyAlignment="1">
      <alignment horizontal="right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4" fontId="29" fillId="0" borderId="13" xfId="385" applyNumberFormat="1" applyFont="1" applyBorder="1" applyAlignment="1">
      <alignment horizontal="center" vertical="top" wrapText="1"/>
      <protection/>
    </xf>
    <xf numFmtId="0" fontId="0" fillId="0" borderId="0" xfId="385" applyFont="1">
      <alignment/>
      <protection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174" fontId="0" fillId="0" borderId="13" xfId="384" applyNumberFormat="1" applyFont="1" applyFill="1" applyBorder="1" applyAlignment="1">
      <alignment horizontal="right" vertical="center"/>
      <protection/>
    </xf>
    <xf numFmtId="0" fontId="29" fillId="0" borderId="15" xfId="0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0" fillId="0" borderId="0" xfId="385" applyFont="1" applyBorder="1">
      <alignment/>
      <protection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29" fillId="0" borderId="0" xfId="0" applyFont="1" applyAlignment="1">
      <alignment horizontal="left" indent="8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 horizontal="justify"/>
    </xf>
    <xf numFmtId="0" fontId="33" fillId="0" borderId="15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justify" vertical="top" wrapText="1"/>
    </xf>
    <xf numFmtId="0" fontId="33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0" fillId="0" borderId="0" xfId="386" applyFont="1" applyAlignment="1">
      <alignment horizontal="center"/>
      <protection/>
    </xf>
    <xf numFmtId="0" fontId="4" fillId="0" borderId="0" xfId="386" applyFont="1">
      <alignment/>
      <protection/>
    </xf>
    <xf numFmtId="0" fontId="4" fillId="0" borderId="0" xfId="386" applyFont="1" applyFill="1">
      <alignment/>
      <protection/>
    </xf>
    <xf numFmtId="0" fontId="31" fillId="0" borderId="0" xfId="386" applyFont="1" applyAlignment="1">
      <alignment horizontal="right"/>
      <protection/>
    </xf>
    <xf numFmtId="0" fontId="31" fillId="0" borderId="0" xfId="386" applyFont="1" applyFill="1" applyAlignment="1">
      <alignment horizontal="right"/>
      <protection/>
    </xf>
    <xf numFmtId="0" fontId="4" fillId="0" borderId="17" xfId="386" applyFont="1" applyBorder="1" applyAlignment="1">
      <alignment horizontal="center" vertical="top" wrapText="1"/>
      <protection/>
    </xf>
    <xf numFmtId="0" fontId="4" fillId="0" borderId="0" xfId="386" applyFont="1" applyBorder="1" applyAlignment="1">
      <alignment horizontal="center" vertical="top" wrapText="1"/>
      <protection/>
    </xf>
    <xf numFmtId="0" fontId="4" fillId="0" borderId="12" xfId="386" applyFont="1" applyFill="1" applyBorder="1" applyAlignment="1">
      <alignment horizontal="center" vertical="center" wrapText="1"/>
      <protection/>
    </xf>
    <xf numFmtId="0" fontId="4" fillId="0" borderId="11" xfId="386" applyFont="1" applyBorder="1" applyAlignment="1">
      <alignment horizontal="center" vertical="top" wrapText="1"/>
      <protection/>
    </xf>
    <xf numFmtId="0" fontId="4" fillId="0" borderId="13" xfId="386" applyFont="1" applyBorder="1" applyAlignment="1">
      <alignment horizontal="center" vertical="top" wrapText="1"/>
      <protection/>
    </xf>
    <xf numFmtId="0" fontId="4" fillId="0" borderId="13" xfId="386" applyFont="1" applyFill="1" applyBorder="1" applyAlignment="1">
      <alignment horizontal="center" vertical="top" wrapText="1"/>
      <protection/>
    </xf>
    <xf numFmtId="0" fontId="4" fillId="0" borderId="14" xfId="386" applyFont="1" applyFill="1" applyBorder="1" applyAlignment="1">
      <alignment horizontal="center" vertical="center"/>
      <protection/>
    </xf>
    <xf numFmtId="0" fontId="4" fillId="0" borderId="18" xfId="386" applyFont="1" applyFill="1" applyBorder="1" applyAlignment="1">
      <alignment horizontal="left" vertical="top" wrapText="1"/>
      <protection/>
    </xf>
    <xf numFmtId="174" fontId="0" fillId="0" borderId="14" xfId="384" applyNumberFormat="1" applyFont="1" applyFill="1" applyBorder="1" applyAlignment="1">
      <alignment horizontal="right"/>
      <protection/>
    </xf>
    <xf numFmtId="4" fontId="4" fillId="0" borderId="11" xfId="386" applyNumberFormat="1" applyFont="1" applyFill="1" applyBorder="1" applyAlignment="1">
      <alignment horizontal="right" vertical="top" wrapText="1"/>
      <protection/>
    </xf>
    <xf numFmtId="4" fontId="4" fillId="24" borderId="0" xfId="386" applyNumberFormat="1" applyFont="1" applyFill="1" applyBorder="1" applyAlignment="1">
      <alignment horizontal="right" vertical="top" wrapText="1"/>
      <protection/>
    </xf>
    <xf numFmtId="0" fontId="4" fillId="0" borderId="0" xfId="386" applyFont="1" applyBorder="1" applyAlignment="1">
      <alignment horizontal="justify" vertical="top" wrapText="1"/>
      <protection/>
    </xf>
    <xf numFmtId="4" fontId="4" fillId="0" borderId="0" xfId="386" applyNumberFormat="1" applyFont="1">
      <alignment/>
      <protection/>
    </xf>
    <xf numFmtId="4" fontId="4" fillId="22" borderId="0" xfId="386" applyNumberFormat="1" applyFont="1" applyFill="1">
      <alignment/>
      <protection/>
    </xf>
    <xf numFmtId="4" fontId="4" fillId="0" borderId="0" xfId="386" applyNumberFormat="1" applyFont="1" applyFill="1">
      <alignment/>
      <protection/>
    </xf>
    <xf numFmtId="0" fontId="4" fillId="0" borderId="13" xfId="386" applyFont="1" applyFill="1" applyBorder="1" applyAlignment="1">
      <alignment horizontal="center" vertical="center"/>
      <protection/>
    </xf>
    <xf numFmtId="0" fontId="4" fillId="0" borderId="17" xfId="386" applyFont="1" applyFill="1" applyBorder="1" applyAlignment="1">
      <alignment horizontal="left" vertical="top" wrapText="1"/>
      <protection/>
    </xf>
    <xf numFmtId="0" fontId="32" fillId="0" borderId="13" xfId="386" applyFont="1" applyFill="1" applyBorder="1" applyAlignment="1">
      <alignment horizontal="center" vertical="center"/>
      <protection/>
    </xf>
    <xf numFmtId="0" fontId="32" fillId="0" borderId="17" xfId="386" applyFont="1" applyFill="1" applyBorder="1" applyAlignment="1">
      <alignment horizontal="left" vertical="top" wrapText="1"/>
      <protection/>
    </xf>
    <xf numFmtId="4" fontId="32" fillId="0" borderId="11" xfId="386" applyNumberFormat="1" applyFont="1" applyFill="1" applyBorder="1" applyAlignment="1">
      <alignment horizontal="right" vertical="top" wrapText="1"/>
      <protection/>
    </xf>
    <xf numFmtId="4" fontId="32" fillId="24" borderId="0" xfId="386" applyNumberFormat="1" applyFont="1" applyFill="1" applyBorder="1" applyAlignment="1">
      <alignment horizontal="right" vertical="top" wrapText="1"/>
      <protection/>
    </xf>
    <xf numFmtId="4" fontId="4" fillId="22" borderId="0" xfId="386" applyNumberFormat="1" applyFont="1" applyFill="1" applyAlignment="1">
      <alignment wrapText="1"/>
      <protection/>
    </xf>
    <xf numFmtId="4" fontId="32" fillId="0" borderId="11" xfId="386" applyNumberFormat="1" applyFont="1" applyFill="1" applyBorder="1" applyAlignment="1">
      <alignment horizontal="right" vertical="center" wrapText="1"/>
      <protection/>
    </xf>
    <xf numFmtId="4" fontId="32" fillId="24" borderId="0" xfId="386" applyNumberFormat="1" applyFont="1" applyFill="1" applyBorder="1" applyAlignment="1">
      <alignment horizontal="right" vertical="center" wrapText="1"/>
      <protection/>
    </xf>
    <xf numFmtId="0" fontId="4" fillId="0" borderId="11" xfId="386" applyFont="1" applyFill="1" applyBorder="1" applyAlignment="1">
      <alignment horizontal="justify" vertical="top" wrapText="1"/>
      <protection/>
    </xf>
    <xf numFmtId="0" fontId="4" fillId="0" borderId="0" xfId="386" applyFont="1" applyFill="1" applyBorder="1" applyAlignment="1">
      <alignment horizontal="justify" vertical="top" wrapText="1"/>
      <protection/>
    </xf>
    <xf numFmtId="4" fontId="32" fillId="0" borderId="11" xfId="386" applyNumberFormat="1" applyFont="1" applyFill="1" applyBorder="1" applyAlignment="1">
      <alignment horizontal="right" vertical="top" wrapText="1"/>
      <protection/>
    </xf>
    <xf numFmtId="4" fontId="32" fillId="24" borderId="0" xfId="386" applyNumberFormat="1" applyFont="1" applyFill="1" applyBorder="1" applyAlignment="1">
      <alignment horizontal="right" vertical="top" wrapText="1"/>
      <protection/>
    </xf>
    <xf numFmtId="0" fontId="4" fillId="0" borderId="0" xfId="386" applyFont="1" applyBorder="1" applyAlignment="1">
      <alignment horizontal="left" vertical="top" wrapText="1"/>
      <protection/>
    </xf>
    <xf numFmtId="0" fontId="4" fillId="0" borderId="11" xfId="386" applyFont="1" applyFill="1" applyBorder="1" applyAlignment="1">
      <alignment horizontal="left" vertical="top" wrapText="1"/>
      <protection/>
    </xf>
    <xf numFmtId="3" fontId="4" fillId="0" borderId="0" xfId="386" applyNumberFormat="1" applyFont="1">
      <alignment/>
      <protection/>
    </xf>
    <xf numFmtId="2" fontId="4" fillId="0" borderId="0" xfId="386" applyNumberFormat="1" applyFont="1">
      <alignment/>
      <protection/>
    </xf>
    <xf numFmtId="0" fontId="4" fillId="0" borderId="0" xfId="386" applyFont="1" applyFill="1" applyBorder="1" applyAlignment="1">
      <alignment horizontal="center" vertical="center"/>
      <protection/>
    </xf>
    <xf numFmtId="0" fontId="4" fillId="0" borderId="0" xfId="386" applyFont="1" applyFill="1" applyBorder="1" applyAlignment="1">
      <alignment horizontal="left" vertical="top" wrapText="1"/>
      <protection/>
    </xf>
    <xf numFmtId="4" fontId="4" fillId="0" borderId="0" xfId="386" applyNumberFormat="1" applyFont="1" applyFill="1" applyBorder="1" applyAlignment="1">
      <alignment horizontal="right" vertical="top" wrapText="1"/>
      <protection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7" borderId="0" xfId="0" applyFill="1" applyAlignment="1">
      <alignment/>
    </xf>
    <xf numFmtId="4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left" vertical="top" wrapText="1"/>
    </xf>
    <xf numFmtId="4" fontId="29" fillId="0" borderId="17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174" fontId="0" fillId="0" borderId="13" xfId="0" applyNumberFormat="1" applyBorder="1" applyAlignment="1">
      <alignment/>
    </xf>
    <xf numFmtId="4" fontId="0" fillId="4" borderId="11" xfId="0" applyNumberFormat="1" applyFont="1" applyFill="1" applyBorder="1" applyAlignment="1">
      <alignment horizontal="right" vertical="top" wrapText="1"/>
    </xf>
    <xf numFmtId="4" fontId="0" fillId="4" borderId="11" xfId="0" applyNumberFormat="1" applyFill="1" applyBorder="1" applyAlignment="1">
      <alignment horizontal="right" vertical="top" wrapText="1"/>
    </xf>
    <xf numFmtId="4" fontId="1" fillId="0" borderId="0" xfId="388" applyNumberFormat="1">
      <alignment/>
      <protection/>
    </xf>
    <xf numFmtId="4" fontId="0" fillId="22" borderId="0" xfId="0" applyNumberFormat="1" applyFont="1" applyFill="1" applyBorder="1" applyAlignment="1">
      <alignment/>
    </xf>
    <xf numFmtId="4" fontId="0" fillId="22" borderId="0" xfId="0" applyNumberFormat="1" applyFill="1" applyBorder="1" applyAlignment="1">
      <alignment/>
    </xf>
    <xf numFmtId="0" fontId="0" fillId="0" borderId="17" xfId="0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 vertical="top" wrapText="1"/>
    </xf>
    <xf numFmtId="4" fontId="45" fillId="22" borderId="0" xfId="388" applyNumberFormat="1" applyFont="1" applyFill="1" applyBorder="1">
      <alignment/>
      <protection/>
    </xf>
    <xf numFmtId="0" fontId="0" fillId="0" borderId="17" xfId="0" applyBorder="1" applyAlignment="1">
      <alignment horizontal="left" vertical="top" wrapText="1" indent="1"/>
    </xf>
    <xf numFmtId="4" fontId="45" fillId="22" borderId="0" xfId="388" applyNumberFormat="1" applyFont="1" applyFill="1" applyBorder="1">
      <alignment/>
      <protection/>
    </xf>
    <xf numFmtId="0" fontId="29" fillId="0" borderId="13" xfId="0" applyFont="1" applyBorder="1" applyAlignment="1">
      <alignment horizontal="center"/>
    </xf>
    <xf numFmtId="0" fontId="29" fillId="0" borderId="17" xfId="0" applyFont="1" applyBorder="1" applyAlignment="1">
      <alignment horizontal="left" vertical="top" wrapText="1"/>
    </xf>
    <xf numFmtId="174" fontId="47" fillId="0" borderId="13" xfId="0" applyNumberFormat="1" applyFont="1" applyBorder="1" applyAlignment="1">
      <alignment/>
    </xf>
    <xf numFmtId="4" fontId="29" fillId="4" borderId="11" xfId="0" applyNumberFormat="1" applyFont="1" applyFill="1" applyBorder="1" applyAlignment="1">
      <alignment horizontal="right" vertical="top" wrapText="1"/>
    </xf>
    <xf numFmtId="0" fontId="29" fillId="7" borderId="0" xfId="0" applyFont="1" applyFill="1" applyAlignment="1">
      <alignment/>
    </xf>
    <xf numFmtId="4" fontId="29" fillId="0" borderId="0" xfId="0" applyNumberFormat="1" applyFont="1" applyAlignment="1">
      <alignment/>
    </xf>
    <xf numFmtId="4" fontId="29" fillId="22" borderId="0" xfId="0" applyNumberFormat="1" applyFont="1" applyFill="1" applyBorder="1" applyAlignment="1">
      <alignment horizontal="right" vertical="top" wrapText="1"/>
    </xf>
    <xf numFmtId="4" fontId="29" fillId="22" borderId="0" xfId="0" applyNumberFormat="1" applyFont="1" applyFill="1" applyBorder="1" applyAlignment="1">
      <alignment/>
    </xf>
    <xf numFmtId="0" fontId="0" fillId="0" borderId="17" xfId="0" applyBorder="1" applyAlignment="1">
      <alignment horizontal="left" vertical="top" wrapText="1" indent="2"/>
    </xf>
    <xf numFmtId="4" fontId="0" fillId="22" borderId="0" xfId="0" applyNumberFormat="1" applyFont="1" applyFill="1" applyBorder="1" applyAlignment="1">
      <alignment horizontal="right" vertical="top" wrapText="1"/>
    </xf>
    <xf numFmtId="4" fontId="0" fillId="4" borderId="11" xfId="0" applyNumberFormat="1" applyFill="1" applyBorder="1" applyAlignment="1">
      <alignment horizontal="center" vertical="top" wrapText="1"/>
    </xf>
    <xf numFmtId="17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4" fontId="46" fillId="0" borderId="0" xfId="0" applyNumberFormat="1" applyFont="1" applyFill="1" applyAlignment="1">
      <alignment horizontal="left" vertical="top"/>
    </xf>
    <xf numFmtId="0" fontId="29" fillId="0" borderId="0" xfId="385" applyFont="1" applyBorder="1">
      <alignment/>
      <protection/>
    </xf>
    <xf numFmtId="0" fontId="29" fillId="0" borderId="0" xfId="385" applyFont="1">
      <alignment/>
      <protection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Border="1" applyAlignment="1">
      <alignment/>
    </xf>
    <xf numFmtId="3" fontId="29" fillId="0" borderId="13" xfId="0" applyNumberFormat="1" applyFont="1" applyBorder="1" applyAlignment="1">
      <alignment horizontal="right" vertical="center"/>
    </xf>
    <xf numFmtId="3" fontId="4" fillId="0" borderId="13" xfId="387" applyNumberFormat="1" applyBorder="1" applyAlignment="1">
      <alignment vertical="center"/>
      <protection/>
    </xf>
    <xf numFmtId="3" fontId="0" fillId="0" borderId="13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34" fillId="0" borderId="11" xfId="0" applyNumberFormat="1" applyFont="1" applyFill="1" applyBorder="1" applyAlignment="1">
      <alignment horizontal="center" wrapText="1"/>
    </xf>
    <xf numFmtId="0" fontId="4" fillId="0" borderId="0" xfId="386" applyFont="1">
      <alignment/>
      <protection/>
    </xf>
    <xf numFmtId="3" fontId="0" fillId="0" borderId="13" xfId="0" applyNumberFormat="1" applyBorder="1" applyAlignment="1">
      <alignment vertical="center"/>
    </xf>
    <xf numFmtId="174" fontId="0" fillId="0" borderId="13" xfId="0" applyNumberFormat="1" applyBorder="1" applyAlignment="1">
      <alignment horizontal="right"/>
    </xf>
    <xf numFmtId="3" fontId="4" fillId="0" borderId="13" xfId="387" applyNumberFormat="1" applyFill="1" applyBorder="1" applyAlignment="1">
      <alignment vertical="center"/>
      <protection/>
    </xf>
    <xf numFmtId="0" fontId="29" fillId="0" borderId="20" xfId="0" applyFont="1" applyBorder="1" applyAlignment="1">
      <alignment horizontal="left" vertical="top" wrapText="1" indent="3"/>
    </xf>
    <xf numFmtId="0" fontId="29" fillId="0" borderId="0" xfId="0" applyFont="1" applyBorder="1" applyAlignment="1">
      <alignment horizontal="left" vertical="top" wrapText="1" indent="3"/>
    </xf>
    <xf numFmtId="0" fontId="29" fillId="0" borderId="21" xfId="0" applyFont="1" applyBorder="1" applyAlignment="1">
      <alignment horizontal="left" vertical="top" wrapText="1" indent="3"/>
    </xf>
    <xf numFmtId="0" fontId="27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29" fillId="0" borderId="22" xfId="0" applyFont="1" applyBorder="1" applyAlignment="1">
      <alignment horizontal="left" vertical="top" wrapText="1" indent="3"/>
    </xf>
    <xf numFmtId="0" fontId="29" fillId="0" borderId="23" xfId="0" applyFont="1" applyBorder="1" applyAlignment="1">
      <alignment horizontal="left" vertical="top" wrapText="1" indent="3"/>
    </xf>
    <xf numFmtId="0" fontId="29" fillId="0" borderId="24" xfId="0" applyFont="1" applyBorder="1" applyAlignment="1">
      <alignment horizontal="left" vertical="top" wrapText="1" indent="3"/>
    </xf>
    <xf numFmtId="0" fontId="39" fillId="0" borderId="0" xfId="0" applyFont="1" applyAlignment="1">
      <alignment/>
    </xf>
    <xf numFmtId="0" fontId="4" fillId="0" borderId="19" xfId="386" applyFont="1" applyFill="1" applyBorder="1" applyAlignment="1">
      <alignment horizontal="left" vertical="top" wrapText="1"/>
      <protection/>
    </xf>
    <xf numFmtId="0" fontId="4" fillId="0" borderId="17" xfId="386" applyFont="1" applyFill="1" applyBorder="1" applyAlignment="1">
      <alignment horizontal="left" vertical="top" wrapText="1"/>
      <protection/>
    </xf>
    <xf numFmtId="0" fontId="4" fillId="0" borderId="13" xfId="386" applyFont="1" applyBorder="1" applyAlignment="1">
      <alignment horizontal="center" vertical="center"/>
      <protection/>
    </xf>
    <xf numFmtId="0" fontId="4" fillId="0" borderId="25" xfId="386" applyFont="1" applyBorder="1" applyAlignment="1">
      <alignment horizontal="center" vertical="center"/>
      <protection/>
    </xf>
    <xf numFmtId="0" fontId="4" fillId="0" borderId="26" xfId="386" applyFont="1" applyBorder="1" applyAlignment="1">
      <alignment horizontal="center" vertical="center" wrapText="1"/>
      <protection/>
    </xf>
    <xf numFmtId="0" fontId="4" fillId="0" borderId="21" xfId="386" applyFont="1" applyBorder="1" applyAlignment="1">
      <alignment horizontal="center" vertical="center" wrapText="1"/>
      <protection/>
    </xf>
    <xf numFmtId="0" fontId="32" fillId="0" borderId="0" xfId="386" applyFont="1" applyFill="1" applyBorder="1" applyAlignment="1">
      <alignment horizontal="left" vertical="top" wrapText="1" indent="4"/>
      <protection/>
    </xf>
    <xf numFmtId="0" fontId="32" fillId="0" borderId="21" xfId="386" applyFont="1" applyFill="1" applyBorder="1" applyAlignment="1">
      <alignment horizontal="left" vertical="top" wrapText="1" indent="4"/>
      <protection/>
    </xf>
    <xf numFmtId="0" fontId="40" fillId="0" borderId="0" xfId="386" applyFont="1" applyAlignment="1">
      <alignment horizontal="center"/>
      <protection/>
    </xf>
    <xf numFmtId="0" fontId="4" fillId="0" borderId="27" xfId="386" applyFont="1" applyBorder="1" applyAlignment="1">
      <alignment horizontal="center" vertical="top" wrapText="1"/>
      <protection/>
    </xf>
    <xf numFmtId="0" fontId="4" fillId="0" borderId="19" xfId="386" applyFont="1" applyBorder="1" applyAlignment="1">
      <alignment horizontal="center" vertical="top" wrapText="1"/>
      <protection/>
    </xf>
    <xf numFmtId="0" fontId="4" fillId="0" borderId="27" xfId="386" applyFont="1" applyFill="1" applyBorder="1" applyAlignment="1">
      <alignment horizontal="center" vertical="center" wrapText="1"/>
      <protection/>
    </xf>
    <xf numFmtId="0" fontId="4" fillId="0" borderId="17" xfId="386" applyFont="1" applyFill="1" applyBorder="1" applyAlignment="1">
      <alignment horizontal="center" vertical="center" wrapText="1"/>
      <protection/>
    </xf>
    <xf numFmtId="0" fontId="4" fillId="0" borderId="17" xfId="386" applyFont="1" applyBorder="1" applyAlignment="1">
      <alignment horizontal="center" vertical="top" wrapText="1"/>
      <protection/>
    </xf>
    <xf numFmtId="0" fontId="29" fillId="0" borderId="25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0" fillId="0" borderId="0" xfId="0" applyFont="1" applyAlignment="1">
      <alignment/>
    </xf>
    <xf numFmtId="0" fontId="42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33" fillId="0" borderId="25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</cellXfs>
  <cellStyles count="548">
    <cellStyle name="Normal" xfId="0"/>
    <cellStyle name="_#42#71_2005" xfId="15"/>
    <cellStyle name="_#42#71_2006" xfId="16"/>
    <cellStyle name="_#42_all" xfId="17"/>
    <cellStyle name="_% ставки 12 мес" xfId="18"/>
    <cellStyle name="_% ставки2005 для НБУ" xfId="19"/>
    <cellStyle name="_%_ставки_PWC (31.12.06)" xfId="20"/>
    <cellStyle name="_10mth_oper" xfId="21"/>
    <cellStyle name="_fuib_5oper" xfId="22"/>
    <cellStyle name="_Mism_2912new" xfId="23"/>
    <cellStyle name="_Mism3103" xfId="24"/>
    <cellStyle name="_oper_11mth" xfId="25"/>
    <cellStyle name="_oper_11mth_Poryadok_AnnualReport_App" xfId="26"/>
    <cellStyle name="_oper_11mth_Zvit_Consolid_2008(pr_36, 37, 38, 42)" xfId="27"/>
    <cellStyle name="_oper_11mth_Zvit_Consolid_2008_150109" xfId="28"/>
    <cellStyle name="_oper_11mth_Книга2" xfId="29"/>
    <cellStyle name="_oper_2002" xfId="30"/>
    <cellStyle name="_oper_8mth" xfId="31"/>
    <cellStyle name="_oper_8mth_Poryadok_AnnualReport_App" xfId="32"/>
    <cellStyle name="_oper_8mth_Zvit_Consolid_2008(pr_36, 37, 38, 42)" xfId="33"/>
    <cellStyle name="_oper_8mth_Zvit_Consolid_2008_150109" xfId="34"/>
    <cellStyle name="_oper_8mth_Книга2" xfId="35"/>
    <cellStyle name="_OPER_9mth" xfId="36"/>
    <cellStyle name="_OPER_9mth_Poryadok_AnnualReport_App" xfId="37"/>
    <cellStyle name="_OPER_9mth_Zvit_Consolid_2008(pr_36, 37, 38, 42)" xfId="38"/>
    <cellStyle name="_OPER_9mth_Zvit_Consolid_2008_150109" xfId="39"/>
    <cellStyle name="_OPER_9mth_Книга2" xfId="40"/>
    <cellStyle name="_Opr_0503" xfId="41"/>
    <cellStyle name="_Opr_0503_1" xfId="42"/>
    <cellStyle name="_Opr_0503_1_OPER_9mth" xfId="43"/>
    <cellStyle name="_Opr_0503_2" xfId="44"/>
    <cellStyle name="_Opr_0503_2_OPER_9mth" xfId="45"/>
    <cellStyle name="_Opr_0503_2_OPER_9mth_Poryadok_AnnualReport_App" xfId="46"/>
    <cellStyle name="_Opr_0503_2_OPER_9mth_Zvit_Consolid_2008(pr_36, 37, 38, 42)" xfId="47"/>
    <cellStyle name="_Opr_0503_2_OPER_9mth_Zvit_Consolid_2008_150109" xfId="48"/>
    <cellStyle name="_Opr_0503_2_OPER_9mth_Книга2" xfId="49"/>
    <cellStyle name="_Opr_0503_3" xfId="50"/>
    <cellStyle name="_Opr_0503_3_OPER_9mth" xfId="51"/>
    <cellStyle name="_Opr_0503_3_Poryadok_AnnualReport_App" xfId="52"/>
    <cellStyle name="_Opr_0503_3_Zvit_Consolid_2008(pr_36, 37, 38, 42)" xfId="53"/>
    <cellStyle name="_Opr_0503_3_Zvit_Consolid_2008_150109" xfId="54"/>
    <cellStyle name="_Opr_0503_3_Книга2" xfId="55"/>
    <cellStyle name="_Opr_0503_4" xfId="56"/>
    <cellStyle name="_Opr_0503_4_OPER_9mth" xfId="57"/>
    <cellStyle name="_Opr_0503_5" xfId="58"/>
    <cellStyle name="_Opr_0503_5_OPER_9mth" xfId="59"/>
    <cellStyle name="_Opr_0503_5_OPER_9mth_Poryadok_AnnualReport_App" xfId="60"/>
    <cellStyle name="_Opr_0503_5_OPER_9mth_Zvit_Consolid_2008(pr_36, 37, 38, 42)" xfId="61"/>
    <cellStyle name="_Opr_0503_5_OPER_9mth_Zvit_Consolid_2008_150109" xfId="62"/>
    <cellStyle name="_Opr_0503_5_OPER_9mth_Книга2" xfId="63"/>
    <cellStyle name="_Opr_0503_5_Poryadok_AnnualReport_App" xfId="64"/>
    <cellStyle name="_Opr_0503_5_Zvit_Consolid_2008(pr_36, 37, 38, 42)" xfId="65"/>
    <cellStyle name="_Opr_0503_5_Zvit_Consolid_2008_150109" xfId="66"/>
    <cellStyle name="_Opr_0503_5_Книга2" xfId="67"/>
    <cellStyle name="_Opr_0503_6" xfId="68"/>
    <cellStyle name="_Opr_0503_6_OPER_9mth" xfId="69"/>
    <cellStyle name="_Opr_0503_6_OPER_9mth_Poryadok_AnnualReport_App" xfId="70"/>
    <cellStyle name="_Opr_0503_6_OPER_9mth_Zvit_Consolid_2008(pr_36, 37, 38, 42)" xfId="71"/>
    <cellStyle name="_Opr_0503_6_OPER_9mth_Zvit_Consolid_2008_150109" xfId="72"/>
    <cellStyle name="_Opr_0503_6_OPER_9mth_Книга2" xfId="73"/>
    <cellStyle name="_Opr_0503_7" xfId="74"/>
    <cellStyle name="_Opr_0503_7_OPER_9mth" xfId="75"/>
    <cellStyle name="_Opr_0503_7_Poryadok_AnnualReport_App" xfId="76"/>
    <cellStyle name="_Opr_0503_7_Zvit_Consolid_2008(pr_36, 37, 38, 42)" xfId="77"/>
    <cellStyle name="_Opr_0503_7_Zvit_Consolid_2008_150109" xfId="78"/>
    <cellStyle name="_Opr_0503_7_Книга2" xfId="79"/>
    <cellStyle name="_Opr_0503_8" xfId="80"/>
    <cellStyle name="_Opr_0503_8_OPER_9mth" xfId="81"/>
    <cellStyle name="_Opr_0503_8_OPER_9mth_Poryadok_AnnualReport_App" xfId="82"/>
    <cellStyle name="_Opr_0503_8_OPER_9mth_Zvit_Consolid_2008(pr_36, 37, 38, 42)" xfId="83"/>
    <cellStyle name="_Opr_0503_8_OPER_9mth_Zvit_Consolid_2008_150109" xfId="84"/>
    <cellStyle name="_Opr_0503_8_OPER_9mth_Книга2" xfId="85"/>
    <cellStyle name="_Opr_0503_9" xfId="86"/>
    <cellStyle name="_Opr_0503_9_OPER_9mth" xfId="87"/>
    <cellStyle name="_Opr_0503_9_Poryadok_AnnualReport_App" xfId="88"/>
    <cellStyle name="_Opr_0503_9_Zvit_Consolid_2008(pr_36, 37, 38, 42)" xfId="89"/>
    <cellStyle name="_Opr_0503_9_Zvit_Consolid_2008_150109" xfId="90"/>
    <cellStyle name="_Opr_0503_9_Книга2" xfId="91"/>
    <cellStyle name="_Opr_0503_A" xfId="92"/>
    <cellStyle name="_Opr_0503_A_Poryadok_AnnualReport_App" xfId="93"/>
    <cellStyle name="_Opr_0503_A_Zvit_Consolid_2008(pr_36, 37, 38, 42)" xfId="94"/>
    <cellStyle name="_Opr_0503_A_Zvit_Consolid_2008_150109" xfId="95"/>
    <cellStyle name="_Opr_0503_A_Книга2" xfId="96"/>
    <cellStyle name="_Opr_0503_B" xfId="97"/>
    <cellStyle name="_Opr_0503_B_OPER_9mth" xfId="98"/>
    <cellStyle name="_Opr_0503_B_OPER_9mth_Poryadok_AnnualReport_App" xfId="99"/>
    <cellStyle name="_Opr_0503_B_OPER_9mth_Zvit_Consolid_2008(pr_36, 37, 38, 42)" xfId="100"/>
    <cellStyle name="_Opr_0503_B_OPER_9mth_Zvit_Consolid_2008_150109" xfId="101"/>
    <cellStyle name="_Opr_0503_B_OPER_9mth_Книга2" xfId="102"/>
    <cellStyle name="_Opr_0503_C" xfId="103"/>
    <cellStyle name="_Opr_0503_C_OPER_9mth" xfId="104"/>
    <cellStyle name="_Opr_0503_C_Poryadok_AnnualReport_App" xfId="105"/>
    <cellStyle name="_Opr_0503_C_Zvit_Consolid_2008(pr_36, 37, 38, 42)" xfId="106"/>
    <cellStyle name="_Opr_0503_C_Zvit_Consolid_2008_150109" xfId="107"/>
    <cellStyle name="_Opr_0503_C_Книга2" xfId="108"/>
    <cellStyle name="_Opr_0503_D" xfId="109"/>
    <cellStyle name="_Opr_0603" xfId="110"/>
    <cellStyle name="_Opr_0603_1" xfId="111"/>
    <cellStyle name="_Opr_0603_1_Poryadok_AnnualReport_App" xfId="112"/>
    <cellStyle name="_Opr_0603_1_Zvit_Consolid_2008(pr_36, 37, 38, 42)" xfId="113"/>
    <cellStyle name="_Opr_0603_1_Zvit_Consolid_2008_150109" xfId="114"/>
    <cellStyle name="_Opr_0603_1_Книга2" xfId="115"/>
    <cellStyle name="_Opr_0603_2" xfId="116"/>
    <cellStyle name="_Opr_0603_3" xfId="117"/>
    <cellStyle name="_Opr_0603_3_Poryadok_AnnualReport_App" xfId="118"/>
    <cellStyle name="_Opr_0603_3_Zvit_Consolid_2008(pr_36, 37, 38, 42)" xfId="119"/>
    <cellStyle name="_Opr_0603_3_Zvit_Consolid_2008_150109" xfId="120"/>
    <cellStyle name="_Opr_0603_3_Книга2" xfId="121"/>
    <cellStyle name="_Opr_0603_4" xfId="122"/>
    <cellStyle name="_Opr_0603_4_Poryadok_AnnualReport_App" xfId="123"/>
    <cellStyle name="_Opr_0603_4_Zvit_Consolid_2008(pr_36, 37, 38, 42)" xfId="124"/>
    <cellStyle name="_Opr_0603_4_Zvit_Consolid_2008_150109" xfId="125"/>
    <cellStyle name="_Opr_0603_4_Книга2" xfId="126"/>
    <cellStyle name="_Opr_0603_5" xfId="127"/>
    <cellStyle name="_Opr_0603_5_Poryadok_AnnualReport_App" xfId="128"/>
    <cellStyle name="_Opr_0603_5_Zvit_Consolid_2008(pr_36, 37, 38, 42)" xfId="129"/>
    <cellStyle name="_Opr_0603_5_Zvit_Consolid_2008_150109" xfId="130"/>
    <cellStyle name="_Opr_0603_5_Книга2" xfId="131"/>
    <cellStyle name="_Opr_0603_6" xfId="132"/>
    <cellStyle name="_Opr_0603_7" xfId="133"/>
    <cellStyle name="_Opr_0603_8" xfId="134"/>
    <cellStyle name="_Opr_0603_9" xfId="135"/>
    <cellStyle name="_Opr_0603_9_Poryadok_AnnualReport_App" xfId="136"/>
    <cellStyle name="_Opr_0603_9_Zvit_Consolid_2008(pr_36, 37, 38, 42)" xfId="137"/>
    <cellStyle name="_Opr_0603_9_Zvit_Consolid_2008_150109" xfId="138"/>
    <cellStyle name="_Opr_0603_9_Книга2" xfId="139"/>
    <cellStyle name="_Opr_0603_A" xfId="140"/>
    <cellStyle name="_Opr_0603_B" xfId="141"/>
    <cellStyle name="_Opr_0603_B_Poryadok_AnnualReport_App" xfId="142"/>
    <cellStyle name="_Opr_0603_B_Zvit_Consolid_2008(pr_36, 37, 38, 42)" xfId="143"/>
    <cellStyle name="_Opr_0603_B_Zvit_Consolid_2008_150109" xfId="144"/>
    <cellStyle name="_Opr_0603_B_Книга2" xfId="145"/>
    <cellStyle name="_Opr_0603_C" xfId="146"/>
    <cellStyle name="_Opr_0603_D" xfId="147"/>
    <cellStyle name="_Opr_0702_3" xfId="148"/>
    <cellStyle name="_Opr_0702_3_1" xfId="149"/>
    <cellStyle name="_Opr_0702_3_2" xfId="150"/>
    <cellStyle name="_Opr_0702_3_2_Poryadok_AnnualReport_App" xfId="151"/>
    <cellStyle name="_Opr_0702_3_2_Zvit_Consolid_2008(pr_36, 37, 38, 42)" xfId="152"/>
    <cellStyle name="_Opr_0702_3_2_Zvit_Consolid_2008_150109" xfId="153"/>
    <cellStyle name="_Opr_0702_3_2_Книга2" xfId="154"/>
    <cellStyle name="_Opr_0702_3_3" xfId="155"/>
    <cellStyle name="_Opr_0702_3_4" xfId="156"/>
    <cellStyle name="_Opr_0702_3_4_Poryadok_AnnualReport_App" xfId="157"/>
    <cellStyle name="_Opr_0702_3_4_Zvit_Consolid_2008(pr_36, 37, 38, 42)" xfId="158"/>
    <cellStyle name="_Opr_0702_3_4_Zvit_Consolid_2008_150109" xfId="159"/>
    <cellStyle name="_Opr_0702_3_4_Книга2" xfId="160"/>
    <cellStyle name="_Opr_0702_3_5" xfId="161"/>
    <cellStyle name="_Opr_0702_3_6" xfId="162"/>
    <cellStyle name="_Opr_0702_3_7" xfId="163"/>
    <cellStyle name="_Opr_0702_3_8" xfId="164"/>
    <cellStyle name="_Opr_0702_3_9" xfId="165"/>
    <cellStyle name="_Opr_0702_3_9_Poryadok_AnnualReport_App" xfId="166"/>
    <cellStyle name="_Opr_0702_3_9_Zvit_Consolid_2008(pr_36, 37, 38, 42)" xfId="167"/>
    <cellStyle name="_Opr_0702_3_9_Zvit_Consolid_2008_150109" xfId="168"/>
    <cellStyle name="_Opr_0702_3_9_Книга2" xfId="169"/>
    <cellStyle name="_Opr_0702_3_A" xfId="170"/>
    <cellStyle name="_Opr_0702_3_A_Poryadok_AnnualReport_App" xfId="171"/>
    <cellStyle name="_Opr_0702_3_A_Zvit_Consolid_2008(pr_36, 37, 38, 42)" xfId="172"/>
    <cellStyle name="_Opr_0702_3_A_Zvit_Consolid_2008_150109" xfId="173"/>
    <cellStyle name="_Opr_0702_3_A_Книга2" xfId="174"/>
    <cellStyle name="_Opr_0702_3_B" xfId="175"/>
    <cellStyle name="_Opr_0702_3_B_Poryadok_AnnualReport_App" xfId="176"/>
    <cellStyle name="_Opr_0702_3_B_Zvit_Consolid_2008(pr_36, 37, 38, 42)" xfId="177"/>
    <cellStyle name="_Opr_0702_3_B_Zvit_Consolid_2008_150109" xfId="178"/>
    <cellStyle name="_Opr_0702_3_B_Книга2" xfId="179"/>
    <cellStyle name="_Opr_0702_3_C" xfId="180"/>
    <cellStyle name="_Opr_0702_3_Poryadok_AnnualReport_App" xfId="181"/>
    <cellStyle name="_Opr_0702_3_Zvit_Consolid_2008(pr_36, 37, 38, 42)" xfId="182"/>
    <cellStyle name="_Opr_0702_3_Zvit_Consolid_2008_150109" xfId="183"/>
    <cellStyle name="_Opr_0702_3_Книга2" xfId="184"/>
    <cellStyle name="_Opr_0802" xfId="185"/>
    <cellStyle name="_Opr_0802_1" xfId="186"/>
    <cellStyle name="_Opr_0802_2" xfId="187"/>
    <cellStyle name="_Opr_0802_3" xfId="188"/>
    <cellStyle name="_Opr_0802_4" xfId="189"/>
    <cellStyle name="_Opr_0802_4_Poryadok_AnnualReport_App" xfId="190"/>
    <cellStyle name="_Opr_0802_4_Zvit_Consolid_2008(pr_36, 37, 38, 42)" xfId="191"/>
    <cellStyle name="_Opr_0802_4_Zvit_Consolid_2008_150109" xfId="192"/>
    <cellStyle name="_Opr_0802_4_Книга2" xfId="193"/>
    <cellStyle name="_Opr_0802_5" xfId="194"/>
    <cellStyle name="_Opr_0802_6" xfId="195"/>
    <cellStyle name="_Opr_0802_7" xfId="196"/>
    <cellStyle name="_Opr_0802_7_Poryadok_AnnualReport_App" xfId="197"/>
    <cellStyle name="_Opr_0802_7_Zvit_Consolid_2008(pr_36, 37, 38, 42)" xfId="198"/>
    <cellStyle name="_Opr_0802_7_Zvit_Consolid_2008_150109" xfId="199"/>
    <cellStyle name="_Opr_0802_7_Книга2" xfId="200"/>
    <cellStyle name="_Opr_0802_8" xfId="201"/>
    <cellStyle name="_Opr_0802_8_Poryadok_AnnualReport_App" xfId="202"/>
    <cellStyle name="_Opr_0802_8_Zvit_Consolid_2008(pr_36, 37, 38, 42)" xfId="203"/>
    <cellStyle name="_Opr_0802_8_Zvit_Consolid_2008_150109" xfId="204"/>
    <cellStyle name="_Opr_0802_8_Книга2" xfId="205"/>
    <cellStyle name="_Opr_0802_9" xfId="206"/>
    <cellStyle name="_Opr_0802_9_Poryadok_AnnualReport_App" xfId="207"/>
    <cellStyle name="_Opr_0802_9_Zvit_Consolid_2008(pr_36, 37, 38, 42)" xfId="208"/>
    <cellStyle name="_Opr_0802_9_Zvit_Consolid_2008_150109" xfId="209"/>
    <cellStyle name="_Opr_0802_9_Книга2" xfId="210"/>
    <cellStyle name="_Opr_0802_A" xfId="211"/>
    <cellStyle name="_Opr_0802_B" xfId="212"/>
    <cellStyle name="_Opr_0802_B_Poryadok_AnnualReport_App" xfId="213"/>
    <cellStyle name="_Opr_0802_B_Zvit_Consolid_2008(pr_36, 37, 38, 42)" xfId="214"/>
    <cellStyle name="_Opr_0802_B_Zvit_Consolid_2008_150109" xfId="215"/>
    <cellStyle name="_Opr_0802_B_Книга2" xfId="216"/>
    <cellStyle name="_Opr_0802_C" xfId="217"/>
    <cellStyle name="_Opr_0903" xfId="218"/>
    <cellStyle name="_Opr_0903_1" xfId="219"/>
    <cellStyle name="_Opr_0903_2" xfId="220"/>
    <cellStyle name="_Opr_0903_2_Poryadok_AnnualReport_App" xfId="221"/>
    <cellStyle name="_Opr_0903_2_Zvit_Consolid_2008(pr_36, 37, 38, 42)" xfId="222"/>
    <cellStyle name="_Opr_0903_2_Zvit_Consolid_2008_150109" xfId="223"/>
    <cellStyle name="_Opr_0903_2_Книга2" xfId="224"/>
    <cellStyle name="_Opr_0903_3" xfId="225"/>
    <cellStyle name="_Opr_0903_4" xfId="226"/>
    <cellStyle name="_Opr_0903_4_Poryadok_AnnualReport_App" xfId="227"/>
    <cellStyle name="_Opr_0903_4_Zvit_Consolid_2008(pr_36, 37, 38, 42)" xfId="228"/>
    <cellStyle name="_Opr_0903_4_Zvit_Consolid_2008_150109" xfId="229"/>
    <cellStyle name="_Opr_0903_4_Книга2" xfId="230"/>
    <cellStyle name="_Opr_0903_5" xfId="231"/>
    <cellStyle name="_Opr_0903_5_Poryadok_AnnualReport_App" xfId="232"/>
    <cellStyle name="_Opr_0903_5_Zvit_Consolid_2008(pr_36, 37, 38, 42)" xfId="233"/>
    <cellStyle name="_Opr_0903_5_Zvit_Consolid_2008_150109" xfId="234"/>
    <cellStyle name="_Opr_0903_5_Книга2" xfId="235"/>
    <cellStyle name="_Opr_0903_6" xfId="236"/>
    <cellStyle name="_Opr_0903_7" xfId="237"/>
    <cellStyle name="_Opr_0903_8" xfId="238"/>
    <cellStyle name="_Opr_0903_8_Poryadok_AnnualReport_App" xfId="239"/>
    <cellStyle name="_Opr_0903_8_Zvit_Consolid_2008(pr_36, 37, 38, 42)" xfId="240"/>
    <cellStyle name="_Opr_0903_8_Zvit_Consolid_2008_150109" xfId="241"/>
    <cellStyle name="_Opr_0903_8_Книга2" xfId="242"/>
    <cellStyle name="_Opr_0903_9" xfId="243"/>
    <cellStyle name="_Opr_0903_A" xfId="244"/>
    <cellStyle name="_Opr_0903_B" xfId="245"/>
    <cellStyle name="_Opr_0903_B_Poryadok_AnnualReport_App" xfId="246"/>
    <cellStyle name="_Opr_0903_B_Zvit_Consolid_2008(pr_36, 37, 38, 42)" xfId="247"/>
    <cellStyle name="_Opr_0903_B_Zvit_Consolid_2008_150109" xfId="248"/>
    <cellStyle name="_Opr_0903_B_Книга2" xfId="249"/>
    <cellStyle name="_Opr_0903_C" xfId="250"/>
    <cellStyle name="_Opr_1102" xfId="251"/>
    <cellStyle name="_Opr_1102_1" xfId="252"/>
    <cellStyle name="_Opr_1102_1_Poryadok_AnnualReport_App" xfId="253"/>
    <cellStyle name="_Opr_1102_1_Zvit_Consolid_2008(pr_36, 37, 38, 42)" xfId="254"/>
    <cellStyle name="_Opr_1102_1_Zvit_Consolid_2008_150109" xfId="255"/>
    <cellStyle name="_Opr_1102_1_Книга2" xfId="256"/>
    <cellStyle name="_Opr_1102_2" xfId="257"/>
    <cellStyle name="_Opr_1102_2_Poryadok_AnnualReport_App" xfId="258"/>
    <cellStyle name="_Opr_1102_2_Zvit_Consolid_2008(pr_36, 37, 38, 42)" xfId="259"/>
    <cellStyle name="_Opr_1102_2_Zvit_Consolid_2008_150109" xfId="260"/>
    <cellStyle name="_Opr_1102_2_Книга2" xfId="261"/>
    <cellStyle name="_Opr_1102_3" xfId="262"/>
    <cellStyle name="_Opr_1102_3_Poryadok_AnnualReport_App" xfId="263"/>
    <cellStyle name="_Opr_1102_3_Zvit_Consolid_2008(pr_36, 37, 38, 42)" xfId="264"/>
    <cellStyle name="_Opr_1102_3_Zvit_Consolid_2008_150109" xfId="265"/>
    <cellStyle name="_Opr_1102_3_Книга2" xfId="266"/>
    <cellStyle name="_Opr_1102_4" xfId="267"/>
    <cellStyle name="_Opr_1102_5" xfId="268"/>
    <cellStyle name="_Opr_1102_5_Poryadok_AnnualReport_App" xfId="269"/>
    <cellStyle name="_Opr_1102_5_Zvit_Consolid_2008(pr_36, 37, 38, 42)" xfId="270"/>
    <cellStyle name="_Opr_1102_5_Zvit_Consolid_2008_150109" xfId="271"/>
    <cellStyle name="_Opr_1102_5_Книга2" xfId="272"/>
    <cellStyle name="_Opr_1102_6" xfId="273"/>
    <cellStyle name="_Opr_1102_7" xfId="274"/>
    <cellStyle name="_Opr_1102_8" xfId="275"/>
    <cellStyle name="_Opr_1102_9" xfId="276"/>
    <cellStyle name="_Opr_1102_A" xfId="277"/>
    <cellStyle name="_Opr_1102_B" xfId="278"/>
    <cellStyle name="_Opr_1102_C" xfId="279"/>
    <cellStyle name="_Opr_1102_Poryadok_AnnualReport_App" xfId="280"/>
    <cellStyle name="_Opr_1102_Zvit_Consolid_2008(pr_36, 37, 38, 42)" xfId="281"/>
    <cellStyle name="_Opr_1102_Zvit_Consolid_2008_150109" xfId="282"/>
    <cellStyle name="_Opr_1102_Книга2" xfId="283"/>
    <cellStyle name="_Opr_1202" xfId="284"/>
    <cellStyle name="_Opr_1202_1" xfId="285"/>
    <cellStyle name="_Opr_1202_2" xfId="286"/>
    <cellStyle name="_Opr_1202_2_Poryadok_AnnualReport_App" xfId="287"/>
    <cellStyle name="_Opr_1202_2_Zvit_Consolid_2008(pr_36, 37, 38, 42)" xfId="288"/>
    <cellStyle name="_Opr_1202_2_Zvit_Consolid_2008_150109" xfId="289"/>
    <cellStyle name="_Opr_1202_2_Книга2" xfId="290"/>
    <cellStyle name="_Opr_1202_3" xfId="291"/>
    <cellStyle name="_Opr_1202_3_Poryadok_AnnualReport_App" xfId="292"/>
    <cellStyle name="_Opr_1202_3_Zvit_Consolid_2008(pr_36, 37, 38, 42)" xfId="293"/>
    <cellStyle name="_Opr_1202_3_Zvit_Consolid_2008_150109" xfId="294"/>
    <cellStyle name="_Opr_1202_3_Книга2" xfId="295"/>
    <cellStyle name="_Opr_1202_4" xfId="296"/>
    <cellStyle name="_Opr_1202_5" xfId="297"/>
    <cellStyle name="_Opr_1202_6" xfId="298"/>
    <cellStyle name="_Opr_1202_7" xfId="299"/>
    <cellStyle name="_Opr_1202_7_Poryadok_AnnualReport_App" xfId="300"/>
    <cellStyle name="_Opr_1202_7_Zvit_Consolid_2008(pr_36, 37, 38, 42)" xfId="301"/>
    <cellStyle name="_Opr_1202_7_Zvit_Consolid_2008_150109" xfId="302"/>
    <cellStyle name="_Opr_1202_7_Книга2" xfId="303"/>
    <cellStyle name="_Opr_1202_8" xfId="304"/>
    <cellStyle name="_Opr_1202_8_Poryadok_AnnualReport_App" xfId="305"/>
    <cellStyle name="_Opr_1202_8_Zvit_Consolid_2008(pr_36, 37, 38, 42)" xfId="306"/>
    <cellStyle name="_Opr_1202_8_Zvit_Consolid_2008_150109" xfId="307"/>
    <cellStyle name="_Opr_1202_8_Книга2" xfId="308"/>
    <cellStyle name="_Opr_1202_9" xfId="309"/>
    <cellStyle name="_Opr_1202_A" xfId="310"/>
    <cellStyle name="_Opr_1202_A_Poryadok_AnnualReport_App" xfId="311"/>
    <cellStyle name="_Opr_1202_A_Zvit_Consolid_2008(pr_36, 37, 38, 42)" xfId="312"/>
    <cellStyle name="_Opr_1202_A_Zvit_Consolid_2008_150109" xfId="313"/>
    <cellStyle name="_Opr_1202_A_Книга2" xfId="314"/>
    <cellStyle name="_Opr_1202_B" xfId="315"/>
    <cellStyle name="_Opr_1202_C" xfId="316"/>
    <cellStyle name="_Opr_1202_D" xfId="317"/>
    <cellStyle name="_Opr_1202_D_Poryadok_AnnualReport_App" xfId="318"/>
    <cellStyle name="_Opr_1202_D_Zvit_Consolid_2008(pr_36, 37, 38, 42)" xfId="319"/>
    <cellStyle name="_Opr_1202_D_Zvit_Consolid_2008_150109" xfId="320"/>
    <cellStyle name="_Opr_1202_D_Книга2" xfId="321"/>
    <cellStyle name="_Poryadok_AnnualReport_App" xfId="322"/>
    <cellStyle name="_prim32_pro_2005" xfId="323"/>
    <cellStyle name="_REZna01012006zb" xfId="324"/>
    <cellStyle name="_RP list 2004_all" xfId="325"/>
    <cellStyle name="_Zvit_2006(only values)" xfId="326"/>
    <cellStyle name="_Книга1" xfId="327"/>
    <cellStyle name="_Книга2" xfId="328"/>
    <cellStyle name="_ОБЩИЙ 3642" xfId="329"/>
    <cellStyle name="_Прим.31" xfId="330"/>
    <cellStyle name="_прим.33" xfId="331"/>
    <cellStyle name="_прим.34" xfId="332"/>
    <cellStyle name="_Примечание 29" xfId="333"/>
    <cellStyle name="_Примечание 29_c корр от 22.02.08" xfId="334"/>
    <cellStyle name="_Примечание 32 (отправка в адрес УУКО 04_02_2008)" xfId="335"/>
    <cellStyle name="_Примечание 32_c исправл от 22.02.08" xfId="336"/>
    <cellStyle name="_Примечание 33 (отправка в адрес УУКО 04_02_2008)" xfId="337"/>
    <cellStyle name="_Примечание 35 (отправка в адрес УУКО 05_02_2008)" xfId="338"/>
    <cellStyle name="_Примечание 8 (8.2) % по фл" xfId="339"/>
    <cellStyle name="_связники для НБУ" xfId="340"/>
    <cellStyle name="20% - Акцент1" xfId="341"/>
    <cellStyle name="20% - Акцент2" xfId="342"/>
    <cellStyle name="20% - Акцент3" xfId="343"/>
    <cellStyle name="20% - Акцент4" xfId="344"/>
    <cellStyle name="20% - Акцент5" xfId="345"/>
    <cellStyle name="20% - Акцент6" xfId="346"/>
    <cellStyle name="40% - Акцент1" xfId="347"/>
    <cellStyle name="40% - Акцент2" xfId="348"/>
    <cellStyle name="40% - Акцент3" xfId="349"/>
    <cellStyle name="40% - Акцент4" xfId="350"/>
    <cellStyle name="40% - Акцент5" xfId="351"/>
    <cellStyle name="40% - Акцент6" xfId="352"/>
    <cellStyle name="60% - Акцент1" xfId="353"/>
    <cellStyle name="60% - Акцент2" xfId="354"/>
    <cellStyle name="60% - Акцент3" xfId="355"/>
    <cellStyle name="60% - Акцент4" xfId="356"/>
    <cellStyle name="60% - Акцент5" xfId="357"/>
    <cellStyle name="60% - Акцент6" xfId="358"/>
    <cellStyle name="Comma [0]_BALANCE (Cons, UAH) - 01_98   " xfId="359"/>
    <cellStyle name="Comma_BALANCE (Cons, UAH) - 01_98   " xfId="360"/>
    <cellStyle name="Currency [0]_BALANCE (Cons, UAH) - 01_98   " xfId="361"/>
    <cellStyle name="Currency_BALANCE (Cons, UAH) - 01_98   " xfId="362"/>
    <cellStyle name="L_x000C_" xfId="363"/>
    <cellStyle name="Normal_#42#71_2001" xfId="364"/>
    <cellStyle name="Акцент1" xfId="365"/>
    <cellStyle name="Акцент2" xfId="366"/>
    <cellStyle name="Акцент3" xfId="367"/>
    <cellStyle name="Акцент4" xfId="368"/>
    <cellStyle name="Акцент5" xfId="369"/>
    <cellStyle name="Акцент6" xfId="370"/>
    <cellStyle name="Ввод " xfId="371"/>
    <cellStyle name="Вывод" xfId="372"/>
    <cellStyle name="Вычисление" xfId="373"/>
    <cellStyle name="Currency" xfId="374"/>
    <cellStyle name="Currency [0]" xfId="375"/>
    <cellStyle name="Заголовок 1" xfId="376"/>
    <cellStyle name="Заголовок 2" xfId="377"/>
    <cellStyle name="Заголовок 3" xfId="378"/>
    <cellStyle name="Заголовок 4" xfId="379"/>
    <cellStyle name="Итог" xfId="380"/>
    <cellStyle name="Контрольная ячейка" xfId="381"/>
    <cellStyle name="Название" xfId="382"/>
    <cellStyle name="Нейтральный" xfId="383"/>
    <cellStyle name="Обычный_A75132" xfId="384"/>
    <cellStyle name="Обычный_zvit_kvart_2006_IV" xfId="385"/>
    <cellStyle name="Обычный_Отчет о прибылях и убытках" xfId="386"/>
    <cellStyle name="Обычный_Примечание 39.3" xfId="387"/>
    <cellStyle name="Обычный_Форма" xfId="388"/>
    <cellStyle name="Плохой" xfId="389"/>
    <cellStyle name="Пояснение" xfId="390"/>
    <cellStyle name="Примечание" xfId="391"/>
    <cellStyle name="Percent" xfId="392"/>
    <cellStyle name="Связанная ячейка" xfId="393"/>
    <cellStyle name="Стиль 1" xfId="394"/>
    <cellStyle name="Стиль 10" xfId="395"/>
    <cellStyle name="Стиль 100" xfId="396"/>
    <cellStyle name="Стиль 101" xfId="397"/>
    <cellStyle name="Стиль 102" xfId="398"/>
    <cellStyle name="Стиль 103" xfId="399"/>
    <cellStyle name="Стиль 104" xfId="400"/>
    <cellStyle name="Стиль 105" xfId="401"/>
    <cellStyle name="Стиль 106" xfId="402"/>
    <cellStyle name="Стиль 107" xfId="403"/>
    <cellStyle name="Стиль 108" xfId="404"/>
    <cellStyle name="Стиль 109" xfId="405"/>
    <cellStyle name="Стиль 11" xfId="406"/>
    <cellStyle name="Стиль 110" xfId="407"/>
    <cellStyle name="Стиль 111" xfId="408"/>
    <cellStyle name="Стиль 112" xfId="409"/>
    <cellStyle name="Стиль 113" xfId="410"/>
    <cellStyle name="Стиль 114" xfId="411"/>
    <cellStyle name="Стиль 115" xfId="412"/>
    <cellStyle name="Стиль 116" xfId="413"/>
    <cellStyle name="Стиль 117" xfId="414"/>
    <cellStyle name="Стиль 118" xfId="415"/>
    <cellStyle name="Стиль 119" xfId="416"/>
    <cellStyle name="Стиль 12" xfId="417"/>
    <cellStyle name="Стиль 120" xfId="418"/>
    <cellStyle name="Стиль 121" xfId="419"/>
    <cellStyle name="Стиль 122" xfId="420"/>
    <cellStyle name="Стиль 123" xfId="421"/>
    <cellStyle name="Стиль 124" xfId="422"/>
    <cellStyle name="Стиль 125" xfId="423"/>
    <cellStyle name="Стиль 126" xfId="424"/>
    <cellStyle name="Стиль 127" xfId="425"/>
    <cellStyle name="Стиль 128" xfId="426"/>
    <cellStyle name="Стиль 129" xfId="427"/>
    <cellStyle name="Стиль 13" xfId="428"/>
    <cellStyle name="Стиль 130" xfId="429"/>
    <cellStyle name="Стиль 131" xfId="430"/>
    <cellStyle name="Стиль 132" xfId="431"/>
    <cellStyle name="Стиль 133" xfId="432"/>
    <cellStyle name="Стиль 134" xfId="433"/>
    <cellStyle name="Стиль 135" xfId="434"/>
    <cellStyle name="Стиль 136" xfId="435"/>
    <cellStyle name="Стиль 137" xfId="436"/>
    <cellStyle name="Стиль 138" xfId="437"/>
    <cellStyle name="Стиль 139" xfId="438"/>
    <cellStyle name="Стиль 14" xfId="439"/>
    <cellStyle name="Стиль 140" xfId="440"/>
    <cellStyle name="Стиль 141" xfId="441"/>
    <cellStyle name="Стиль 142" xfId="442"/>
    <cellStyle name="Стиль 143" xfId="443"/>
    <cellStyle name="Стиль 144" xfId="444"/>
    <cellStyle name="Стиль 145" xfId="445"/>
    <cellStyle name="Стиль 146" xfId="446"/>
    <cellStyle name="Стиль 147" xfId="447"/>
    <cellStyle name="Стиль 148" xfId="448"/>
    <cellStyle name="Стиль 149" xfId="449"/>
    <cellStyle name="Стиль 15" xfId="450"/>
    <cellStyle name="Стиль 150" xfId="451"/>
    <cellStyle name="Стиль 151" xfId="452"/>
    <cellStyle name="Стиль 152" xfId="453"/>
    <cellStyle name="Стиль 153" xfId="454"/>
    <cellStyle name="Стиль 154" xfId="455"/>
    <cellStyle name="Стиль 155" xfId="456"/>
    <cellStyle name="Стиль 156" xfId="457"/>
    <cellStyle name="Стиль 157" xfId="458"/>
    <cellStyle name="Стиль 158" xfId="459"/>
    <cellStyle name="Стиль 159" xfId="460"/>
    <cellStyle name="Стиль 16" xfId="461"/>
    <cellStyle name="Стиль 160" xfId="462"/>
    <cellStyle name="Стиль 161" xfId="463"/>
    <cellStyle name="Стиль 162" xfId="464"/>
    <cellStyle name="Стиль 163" xfId="465"/>
    <cellStyle name="Стиль 164" xfId="466"/>
    <cellStyle name="Стиль 17" xfId="467"/>
    <cellStyle name="Стиль 18" xfId="468"/>
    <cellStyle name="Стиль 19" xfId="469"/>
    <cellStyle name="Стиль 2" xfId="470"/>
    <cellStyle name="Стиль 20" xfId="471"/>
    <cellStyle name="Стиль 21" xfId="472"/>
    <cellStyle name="Стиль 22" xfId="473"/>
    <cellStyle name="Стиль 23" xfId="474"/>
    <cellStyle name="Стиль 24" xfId="475"/>
    <cellStyle name="Стиль 25" xfId="476"/>
    <cellStyle name="Стиль 26" xfId="477"/>
    <cellStyle name="Стиль 27" xfId="478"/>
    <cellStyle name="Стиль 28" xfId="479"/>
    <cellStyle name="Стиль 29" xfId="480"/>
    <cellStyle name="Стиль 3" xfId="481"/>
    <cellStyle name="Стиль 30" xfId="482"/>
    <cellStyle name="Стиль 31" xfId="483"/>
    <cellStyle name="Стиль 32" xfId="484"/>
    <cellStyle name="Стиль 33" xfId="485"/>
    <cellStyle name="Стиль 34" xfId="486"/>
    <cellStyle name="Стиль 35" xfId="487"/>
    <cellStyle name="Стиль 36" xfId="488"/>
    <cellStyle name="Стиль 37" xfId="489"/>
    <cellStyle name="Стиль 38" xfId="490"/>
    <cellStyle name="Стиль 39" xfId="491"/>
    <cellStyle name="Стиль 4" xfId="492"/>
    <cellStyle name="Стиль 40" xfId="493"/>
    <cellStyle name="Стиль 41" xfId="494"/>
    <cellStyle name="Стиль 42" xfId="495"/>
    <cellStyle name="Стиль 43" xfId="496"/>
    <cellStyle name="Стиль 44" xfId="497"/>
    <cellStyle name="Стиль 45" xfId="498"/>
    <cellStyle name="Стиль 46" xfId="499"/>
    <cellStyle name="Стиль 47" xfId="500"/>
    <cellStyle name="Стиль 48" xfId="501"/>
    <cellStyle name="Стиль 49" xfId="502"/>
    <cellStyle name="Стиль 5" xfId="503"/>
    <cellStyle name="Стиль 50" xfId="504"/>
    <cellStyle name="Стиль 51" xfId="505"/>
    <cellStyle name="Стиль 52" xfId="506"/>
    <cellStyle name="Стиль 53" xfId="507"/>
    <cellStyle name="Стиль 54" xfId="508"/>
    <cellStyle name="Стиль 55" xfId="509"/>
    <cellStyle name="Стиль 56" xfId="510"/>
    <cellStyle name="Стиль 57" xfId="511"/>
    <cellStyle name="Стиль 58" xfId="512"/>
    <cellStyle name="Стиль 59" xfId="513"/>
    <cellStyle name="Стиль 6" xfId="514"/>
    <cellStyle name="Стиль 60" xfId="515"/>
    <cellStyle name="Стиль 61" xfId="516"/>
    <cellStyle name="Стиль 62" xfId="517"/>
    <cellStyle name="Стиль 63" xfId="518"/>
    <cellStyle name="Стиль 64" xfId="519"/>
    <cellStyle name="Стиль 65" xfId="520"/>
    <cellStyle name="Стиль 66" xfId="521"/>
    <cellStyle name="Стиль 67" xfId="522"/>
    <cellStyle name="Стиль 68" xfId="523"/>
    <cellStyle name="Стиль 69" xfId="524"/>
    <cellStyle name="Стиль 7" xfId="525"/>
    <cellStyle name="Стиль 70" xfId="526"/>
    <cellStyle name="Стиль 71" xfId="527"/>
    <cellStyle name="Стиль 72" xfId="528"/>
    <cellStyle name="Стиль 73" xfId="529"/>
    <cellStyle name="Стиль 74" xfId="530"/>
    <cellStyle name="Стиль 75" xfId="531"/>
    <cellStyle name="Стиль 76" xfId="532"/>
    <cellStyle name="Стиль 77" xfId="533"/>
    <cellStyle name="Стиль 78" xfId="534"/>
    <cellStyle name="Стиль 79" xfId="535"/>
    <cellStyle name="Стиль 8" xfId="536"/>
    <cellStyle name="Стиль 80" xfId="537"/>
    <cellStyle name="Стиль 81" xfId="538"/>
    <cellStyle name="Стиль 82" xfId="539"/>
    <cellStyle name="Стиль 83" xfId="540"/>
    <cellStyle name="Стиль 84" xfId="541"/>
    <cellStyle name="Стиль 85" xfId="542"/>
    <cellStyle name="Стиль 86" xfId="543"/>
    <cellStyle name="Стиль 87" xfId="544"/>
    <cellStyle name="Стиль 88" xfId="545"/>
    <cellStyle name="Стиль 89" xfId="546"/>
    <cellStyle name="Стиль 9" xfId="547"/>
    <cellStyle name="Стиль 90" xfId="548"/>
    <cellStyle name="Стиль 91" xfId="549"/>
    <cellStyle name="Стиль 92" xfId="550"/>
    <cellStyle name="Стиль 93" xfId="551"/>
    <cellStyle name="Стиль 94" xfId="552"/>
    <cellStyle name="Стиль 95" xfId="553"/>
    <cellStyle name="Стиль 96" xfId="554"/>
    <cellStyle name="Стиль 97" xfId="555"/>
    <cellStyle name="Стиль 98" xfId="556"/>
    <cellStyle name="Стиль 99" xfId="557"/>
    <cellStyle name="Текст предупреждения" xfId="558"/>
    <cellStyle name="Comma" xfId="559"/>
    <cellStyle name="Comma [0]" xfId="560"/>
    <cellStyle name="Хороший" xfId="5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7944B\Temp\notes87944B\&#1054;&#1090;&#1095;&#1077;&#1090;%20&#1086;%20&#1092;&#1080;&#1085;&#1072;&#1085;&#1089;&#1086;&#1074;&#1086;&#1084;%20&#1089;&#1086;&#1089;&#1090;&#1086;&#1103;&#1085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7944B\Temp\notes87944B\&#1054;&#1090;&#1095;&#1077;&#1090;%20&#1086;%20&#1087;&#1088;&#1080;&#1073;&#1099;&#1083;&#1103;&#1093;%20&#1080;%20&#1091;&#1073;&#1099;&#1090;&#1082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Решетка_нац"/>
      <sheetName val="160712"/>
      <sheetName val="symbols"/>
      <sheetName val="Форма"/>
      <sheetName val="02"/>
      <sheetName val="А4"/>
    </sheetNames>
    <sheetDataSet>
      <sheetData sheetId="3">
        <row r="2">
          <cell r="A2">
            <v>110110</v>
          </cell>
          <cell r="F2">
            <v>2078911747.48</v>
          </cell>
          <cell r="G2">
            <v>2863264856.19</v>
          </cell>
        </row>
        <row r="3">
          <cell r="A3">
            <v>210110</v>
          </cell>
          <cell r="G3">
            <v>4417113.71</v>
          </cell>
        </row>
        <row r="4">
          <cell r="A4">
            <v>110120</v>
          </cell>
          <cell r="F4">
            <v>2724648495.29</v>
          </cell>
          <cell r="G4">
            <v>4121735990.9</v>
          </cell>
        </row>
        <row r="5">
          <cell r="A5">
            <v>210120</v>
          </cell>
          <cell r="G5">
            <v>1035598.42</v>
          </cell>
        </row>
        <row r="6">
          <cell r="A6">
            <v>110210</v>
          </cell>
          <cell r="G6">
            <v>366216142.17</v>
          </cell>
        </row>
        <row r="7">
          <cell r="A7">
            <v>210210</v>
          </cell>
          <cell r="G7">
            <v>176441.64</v>
          </cell>
        </row>
        <row r="8">
          <cell r="A8">
            <v>110220</v>
          </cell>
        </row>
        <row r="9">
          <cell r="A9">
            <v>210220</v>
          </cell>
        </row>
        <row r="10">
          <cell r="A10">
            <v>110310</v>
          </cell>
          <cell r="F10">
            <v>1966490262.1</v>
          </cell>
          <cell r="G10">
            <v>2406847820.76</v>
          </cell>
        </row>
        <row r="11">
          <cell r="A11">
            <v>210310</v>
          </cell>
          <cell r="F11">
            <v>8633131.78</v>
          </cell>
          <cell r="G11">
            <v>50703819.95</v>
          </cell>
        </row>
        <row r="12">
          <cell r="A12">
            <v>110320</v>
          </cell>
          <cell r="F12">
            <v>2100379105.04</v>
          </cell>
          <cell r="G12">
            <v>2642701545.44</v>
          </cell>
        </row>
        <row r="13">
          <cell r="A13">
            <v>210320</v>
          </cell>
          <cell r="F13">
            <v>9574781.25</v>
          </cell>
          <cell r="G13">
            <v>22454533.41</v>
          </cell>
        </row>
        <row r="14">
          <cell r="A14">
            <v>110410</v>
          </cell>
          <cell r="F14">
            <v>1940976885.24</v>
          </cell>
          <cell r="G14">
            <v>935362177.48</v>
          </cell>
        </row>
        <row r="15">
          <cell r="A15">
            <v>210410</v>
          </cell>
          <cell r="F15">
            <v>208086804.55</v>
          </cell>
          <cell r="G15">
            <v>5187618.78</v>
          </cell>
        </row>
        <row r="16">
          <cell r="A16">
            <v>110420</v>
          </cell>
          <cell r="F16">
            <v>4593019273.75</v>
          </cell>
          <cell r="G16">
            <v>11.27</v>
          </cell>
        </row>
        <row r="17">
          <cell r="A17">
            <v>210420</v>
          </cell>
          <cell r="F17">
            <v>192261709.73</v>
          </cell>
        </row>
        <row r="18">
          <cell r="A18">
            <v>110510</v>
          </cell>
        </row>
        <row r="19">
          <cell r="A19">
            <v>210510</v>
          </cell>
        </row>
        <row r="20">
          <cell r="A20">
            <v>110520</v>
          </cell>
          <cell r="F20">
            <v>307292</v>
          </cell>
        </row>
        <row r="21">
          <cell r="A21">
            <v>210520</v>
          </cell>
        </row>
        <row r="22">
          <cell r="A22">
            <v>210610</v>
          </cell>
        </row>
        <row r="23">
          <cell r="A23">
            <v>110620</v>
          </cell>
        </row>
        <row r="24">
          <cell r="A24">
            <v>210620</v>
          </cell>
        </row>
        <row r="25">
          <cell r="A25">
            <v>110710</v>
          </cell>
        </row>
        <row r="26">
          <cell r="A26">
            <v>210710</v>
          </cell>
        </row>
        <row r="27">
          <cell r="A27">
            <v>110720</v>
          </cell>
        </row>
        <row r="28">
          <cell r="A28">
            <v>210720</v>
          </cell>
        </row>
        <row r="29">
          <cell r="A29">
            <v>110810</v>
          </cell>
          <cell r="F29">
            <v>91846121.3</v>
          </cell>
          <cell r="G29">
            <v>771550807.87</v>
          </cell>
        </row>
        <row r="30">
          <cell r="A30">
            <v>210810</v>
          </cell>
          <cell r="F30">
            <v>23714635.63</v>
          </cell>
          <cell r="G30">
            <v>1381310.42</v>
          </cell>
        </row>
        <row r="31">
          <cell r="A31">
            <v>110820</v>
          </cell>
          <cell r="F31">
            <v>80334645.88</v>
          </cell>
          <cell r="G31">
            <v>1473101833.81</v>
          </cell>
        </row>
        <row r="32">
          <cell r="A32">
            <v>210820</v>
          </cell>
          <cell r="F32">
            <v>24680558.95</v>
          </cell>
          <cell r="G32">
            <v>1237357.12</v>
          </cell>
        </row>
        <row r="33">
          <cell r="A33">
            <v>110911</v>
          </cell>
        </row>
        <row r="34">
          <cell r="A34">
            <v>210911</v>
          </cell>
          <cell r="F34">
            <v>23714635.63</v>
          </cell>
          <cell r="G34">
            <v>1381310.42</v>
          </cell>
        </row>
        <row r="35">
          <cell r="A35">
            <v>110921</v>
          </cell>
        </row>
        <row r="36">
          <cell r="A36">
            <v>210921</v>
          </cell>
          <cell r="F36">
            <v>24680558.95</v>
          </cell>
          <cell r="G36">
            <v>1237357.12</v>
          </cell>
        </row>
        <row r="37">
          <cell r="A37">
            <v>111110</v>
          </cell>
          <cell r="F37">
            <v>78539099.43</v>
          </cell>
        </row>
        <row r="38">
          <cell r="A38">
            <v>211110</v>
          </cell>
          <cell r="F38">
            <v>8278275.48</v>
          </cell>
          <cell r="G38">
            <v>5436838.6</v>
          </cell>
        </row>
        <row r="39">
          <cell r="A39">
            <v>111120</v>
          </cell>
          <cell r="F39">
            <v>117012660.33</v>
          </cell>
        </row>
        <row r="40">
          <cell r="A40">
            <v>211120</v>
          </cell>
          <cell r="F40">
            <v>5359676.92</v>
          </cell>
          <cell r="G40">
            <v>5434661.96</v>
          </cell>
        </row>
        <row r="41">
          <cell r="A41">
            <v>111210</v>
          </cell>
        </row>
        <row r="42">
          <cell r="A42">
            <v>211210</v>
          </cell>
        </row>
        <row r="43">
          <cell r="A43">
            <v>111220</v>
          </cell>
        </row>
        <row r="44">
          <cell r="A44">
            <v>211220</v>
          </cell>
        </row>
        <row r="45">
          <cell r="A45">
            <v>111311</v>
          </cell>
        </row>
        <row r="46">
          <cell r="A46">
            <v>211311</v>
          </cell>
          <cell r="F46">
            <v>8633131.78</v>
          </cell>
          <cell r="G46">
            <v>50703819.95</v>
          </cell>
        </row>
        <row r="47">
          <cell r="A47">
            <v>111321</v>
          </cell>
        </row>
        <row r="48">
          <cell r="A48">
            <v>211321</v>
          </cell>
          <cell r="F48">
            <v>9574781.25</v>
          </cell>
          <cell r="G48">
            <v>22454533.41</v>
          </cell>
        </row>
        <row r="49">
          <cell r="A49">
            <v>111511</v>
          </cell>
        </row>
        <row r="50">
          <cell r="A50">
            <v>211511</v>
          </cell>
          <cell r="F50">
            <v>114789185.24</v>
          </cell>
        </row>
        <row r="51">
          <cell r="A51">
            <v>111521</v>
          </cell>
        </row>
        <row r="52">
          <cell r="A52">
            <v>211521</v>
          </cell>
          <cell r="F52">
            <v>96411643.24</v>
          </cell>
        </row>
        <row r="53">
          <cell r="A53">
            <v>111711</v>
          </cell>
        </row>
        <row r="54">
          <cell r="A54">
            <v>211711</v>
          </cell>
        </row>
        <row r="55">
          <cell r="A55">
            <v>111721</v>
          </cell>
        </row>
        <row r="56">
          <cell r="A56">
            <v>211721</v>
          </cell>
        </row>
        <row r="57">
          <cell r="A57">
            <v>111810</v>
          </cell>
          <cell r="F57">
            <v>70253836.37</v>
          </cell>
        </row>
        <row r="58">
          <cell r="A58">
            <v>211810</v>
          </cell>
        </row>
        <row r="59">
          <cell r="A59">
            <v>111820</v>
          </cell>
          <cell r="F59">
            <v>183187537.88</v>
          </cell>
        </row>
        <row r="60">
          <cell r="A60">
            <v>211820</v>
          </cell>
        </row>
        <row r="61">
          <cell r="A61">
            <v>111911</v>
          </cell>
        </row>
        <row r="62">
          <cell r="A62">
            <v>211911</v>
          </cell>
          <cell r="F62">
            <v>8278275.48</v>
          </cell>
          <cell r="G62">
            <v>5436838.6</v>
          </cell>
        </row>
        <row r="63">
          <cell r="A63">
            <v>111921</v>
          </cell>
        </row>
        <row r="64">
          <cell r="A64">
            <v>211921</v>
          </cell>
          <cell r="F64">
            <v>5359676.92</v>
          </cell>
          <cell r="G64">
            <v>5434661.96</v>
          </cell>
        </row>
        <row r="65">
          <cell r="A65">
            <v>112010</v>
          </cell>
          <cell r="F65">
            <v>8123090511.76</v>
          </cell>
          <cell r="G65">
            <v>7012486771.15</v>
          </cell>
        </row>
        <row r="66">
          <cell r="A66">
            <v>212010</v>
          </cell>
          <cell r="F66">
            <v>1310414581.72</v>
          </cell>
          <cell r="G66">
            <v>763872265.18</v>
          </cell>
        </row>
        <row r="67">
          <cell r="A67">
            <v>112020</v>
          </cell>
          <cell r="F67">
            <v>7997579905.02</v>
          </cell>
          <cell r="G67">
            <v>6557621369.24</v>
          </cell>
        </row>
        <row r="68">
          <cell r="A68">
            <v>212020</v>
          </cell>
          <cell r="F68">
            <v>1267200440.96</v>
          </cell>
          <cell r="G68">
            <v>855409010.8</v>
          </cell>
        </row>
        <row r="69">
          <cell r="A69">
            <v>112110</v>
          </cell>
          <cell r="F69">
            <v>78068483.98</v>
          </cell>
        </row>
        <row r="70">
          <cell r="A70">
            <v>212110</v>
          </cell>
        </row>
        <row r="71">
          <cell r="A71">
            <v>112120</v>
          </cell>
          <cell r="F71">
            <v>70666970.26</v>
          </cell>
        </row>
        <row r="72">
          <cell r="A72">
            <v>212120</v>
          </cell>
        </row>
        <row r="73">
          <cell r="A73">
            <v>112210</v>
          </cell>
          <cell r="F73">
            <v>1799749531.61</v>
          </cell>
        </row>
        <row r="74">
          <cell r="A74">
            <v>212210</v>
          </cell>
          <cell r="F74">
            <v>576858024.43</v>
          </cell>
        </row>
        <row r="75">
          <cell r="A75">
            <v>112220</v>
          </cell>
          <cell r="F75">
            <v>1790752778.37</v>
          </cell>
        </row>
        <row r="76">
          <cell r="A76">
            <v>212220</v>
          </cell>
          <cell r="F76">
            <v>525144593.47</v>
          </cell>
        </row>
        <row r="77">
          <cell r="A77">
            <v>112310</v>
          </cell>
          <cell r="F77">
            <v>134251693.2</v>
          </cell>
        </row>
        <row r="78">
          <cell r="A78">
            <v>212310</v>
          </cell>
          <cell r="F78">
            <v>67345348.67</v>
          </cell>
        </row>
        <row r="79">
          <cell r="A79">
            <v>112320</v>
          </cell>
          <cell r="F79">
            <v>113886312.23</v>
          </cell>
        </row>
        <row r="80">
          <cell r="A80">
            <v>212320</v>
          </cell>
          <cell r="F80">
            <v>54053826.16</v>
          </cell>
        </row>
        <row r="81">
          <cell r="A81">
            <v>112410</v>
          </cell>
          <cell r="F81">
            <v>113645567.43</v>
          </cell>
        </row>
        <row r="82">
          <cell r="A82">
            <v>212410</v>
          </cell>
        </row>
        <row r="83">
          <cell r="A83">
            <v>112420</v>
          </cell>
          <cell r="F83">
            <v>121182133.22</v>
          </cell>
        </row>
        <row r="84">
          <cell r="A84">
            <v>212420</v>
          </cell>
        </row>
        <row r="85">
          <cell r="A85">
            <v>112610</v>
          </cell>
          <cell r="F85">
            <v>84741791.41</v>
          </cell>
        </row>
        <row r="86">
          <cell r="A86">
            <v>212610</v>
          </cell>
        </row>
        <row r="87">
          <cell r="A87">
            <v>112620</v>
          </cell>
        </row>
        <row r="88">
          <cell r="A88">
            <v>212620</v>
          </cell>
        </row>
        <row r="89">
          <cell r="A89">
            <v>120110</v>
          </cell>
          <cell r="G89">
            <v>2016.67</v>
          </cell>
        </row>
        <row r="90">
          <cell r="A90">
            <v>220110</v>
          </cell>
          <cell r="F90">
            <v>2790570456.77</v>
          </cell>
          <cell r="G90">
            <v>3328284466.26</v>
          </cell>
        </row>
        <row r="91">
          <cell r="A91">
            <v>120120</v>
          </cell>
          <cell r="G91">
            <v>3030.92</v>
          </cell>
        </row>
        <row r="92">
          <cell r="A92">
            <v>220120</v>
          </cell>
          <cell r="F92">
            <v>2346957613.01</v>
          </cell>
          <cell r="G92">
            <v>3858771034.4</v>
          </cell>
        </row>
        <row r="93">
          <cell r="A93">
            <v>120210</v>
          </cell>
          <cell r="G93">
            <v>48801040.73</v>
          </cell>
        </row>
        <row r="94">
          <cell r="A94">
            <v>220210</v>
          </cell>
          <cell r="G94">
            <v>2039837374.95</v>
          </cell>
        </row>
        <row r="95">
          <cell r="A95">
            <v>120220</v>
          </cell>
          <cell r="G95">
            <v>71288065.2</v>
          </cell>
        </row>
        <row r="96">
          <cell r="A96">
            <v>220220</v>
          </cell>
          <cell r="G96">
            <v>2290877000.81</v>
          </cell>
        </row>
        <row r="97">
          <cell r="A97">
            <v>120310</v>
          </cell>
        </row>
        <row r="98">
          <cell r="A98">
            <v>220310</v>
          </cell>
          <cell r="F98">
            <v>23045929</v>
          </cell>
        </row>
        <row r="99">
          <cell r="A99">
            <v>120320</v>
          </cell>
        </row>
        <row r="100">
          <cell r="A100">
            <v>220320</v>
          </cell>
        </row>
        <row r="101">
          <cell r="A101">
            <v>120410</v>
          </cell>
        </row>
        <row r="102">
          <cell r="A102">
            <v>220410</v>
          </cell>
          <cell r="F102">
            <v>112040.75</v>
          </cell>
        </row>
        <row r="103">
          <cell r="A103">
            <v>120420</v>
          </cell>
        </row>
        <row r="104">
          <cell r="A104">
            <v>220420</v>
          </cell>
          <cell r="F104">
            <v>108401.71</v>
          </cell>
        </row>
        <row r="105">
          <cell r="A105">
            <v>120510</v>
          </cell>
        </row>
        <row r="106">
          <cell r="A106">
            <v>220510</v>
          </cell>
          <cell r="F106">
            <v>2289181.32</v>
          </cell>
          <cell r="G106">
            <v>34449319.97</v>
          </cell>
        </row>
        <row r="107">
          <cell r="A107">
            <v>120520</v>
          </cell>
        </row>
        <row r="108">
          <cell r="A108">
            <v>220520</v>
          </cell>
          <cell r="F108">
            <v>967430.4</v>
          </cell>
          <cell r="G108">
            <v>27223141.89</v>
          </cell>
        </row>
        <row r="109">
          <cell r="A109">
            <v>120610</v>
          </cell>
        </row>
        <row r="110">
          <cell r="A110">
            <v>220610</v>
          </cell>
          <cell r="F110">
            <v>144511737.8</v>
          </cell>
          <cell r="G110">
            <v>779906972.42</v>
          </cell>
        </row>
        <row r="111">
          <cell r="A111">
            <v>120620</v>
          </cell>
        </row>
        <row r="112">
          <cell r="A112">
            <v>220620</v>
          </cell>
          <cell r="F112">
            <v>124336406.24</v>
          </cell>
          <cell r="G112">
            <v>1433318525.4</v>
          </cell>
        </row>
        <row r="113">
          <cell r="A113">
            <v>120710</v>
          </cell>
        </row>
        <row r="114">
          <cell r="A114">
            <v>220710</v>
          </cell>
          <cell r="F114">
            <v>54390189.09</v>
          </cell>
          <cell r="G114">
            <v>7115416.31</v>
          </cell>
        </row>
        <row r="115">
          <cell r="A115">
            <v>120720</v>
          </cell>
        </row>
        <row r="116">
          <cell r="A116">
            <v>220720</v>
          </cell>
          <cell r="F116">
            <v>36350157.03</v>
          </cell>
          <cell r="G116">
            <v>7186989.72</v>
          </cell>
        </row>
        <row r="117">
          <cell r="A117">
            <v>120810</v>
          </cell>
          <cell r="F117">
            <v>8024.93</v>
          </cell>
          <cell r="G117">
            <v>24909.59</v>
          </cell>
        </row>
        <row r="118">
          <cell r="A118">
            <v>220810</v>
          </cell>
          <cell r="F118">
            <v>4586041174.85</v>
          </cell>
          <cell r="G118">
            <v>3240990473.59</v>
          </cell>
        </row>
        <row r="119">
          <cell r="A119">
            <v>120820</v>
          </cell>
          <cell r="F119">
            <v>3587.32</v>
          </cell>
          <cell r="G119">
            <v>9386.62</v>
          </cell>
        </row>
        <row r="120">
          <cell r="A120">
            <v>220820</v>
          </cell>
          <cell r="F120">
            <v>7855274484.12</v>
          </cell>
          <cell r="G120">
            <v>3609153837.11</v>
          </cell>
        </row>
        <row r="121">
          <cell r="A121">
            <v>120910</v>
          </cell>
          <cell r="F121">
            <v>3175410.14</v>
          </cell>
          <cell r="G121">
            <v>1434544.55</v>
          </cell>
        </row>
        <row r="122">
          <cell r="A122">
            <v>220910</v>
          </cell>
          <cell r="F122">
            <v>3891905452.76</v>
          </cell>
          <cell r="G122">
            <v>5890184072.57</v>
          </cell>
        </row>
        <row r="123">
          <cell r="A123">
            <v>120920</v>
          </cell>
          <cell r="F123">
            <v>2832177.49</v>
          </cell>
          <cell r="G123">
            <v>7015626.55</v>
          </cell>
        </row>
        <row r="124">
          <cell r="A124">
            <v>220920</v>
          </cell>
          <cell r="F124">
            <v>3275254806.02</v>
          </cell>
          <cell r="G124">
            <v>5363846600.12</v>
          </cell>
        </row>
        <row r="125">
          <cell r="A125">
            <v>121010</v>
          </cell>
        </row>
        <row r="126">
          <cell r="A126">
            <v>221010</v>
          </cell>
        </row>
        <row r="127">
          <cell r="A127">
            <v>121020</v>
          </cell>
        </row>
        <row r="128">
          <cell r="A128">
            <v>221020</v>
          </cell>
        </row>
        <row r="129">
          <cell r="A129">
            <v>121110</v>
          </cell>
        </row>
        <row r="130">
          <cell r="A130">
            <v>221110</v>
          </cell>
          <cell r="F130">
            <v>486385561.67</v>
          </cell>
          <cell r="G130">
            <v>200806412.27</v>
          </cell>
        </row>
        <row r="131">
          <cell r="A131">
            <v>121120</v>
          </cell>
        </row>
        <row r="132">
          <cell r="A132">
            <v>221120</v>
          </cell>
          <cell r="F132">
            <v>486827984.98</v>
          </cell>
          <cell r="G132">
            <v>200829890.04</v>
          </cell>
        </row>
        <row r="133">
          <cell r="A133">
            <v>121210</v>
          </cell>
        </row>
        <row r="134">
          <cell r="A134">
            <v>221210</v>
          </cell>
        </row>
        <row r="135">
          <cell r="A135">
            <v>121220</v>
          </cell>
        </row>
        <row r="136">
          <cell r="A136">
            <v>221220</v>
          </cell>
        </row>
        <row r="137">
          <cell r="A137">
            <v>150110</v>
          </cell>
        </row>
        <row r="138">
          <cell r="A138">
            <v>250110</v>
          </cell>
          <cell r="F138">
            <v>3294492400</v>
          </cell>
        </row>
        <row r="139">
          <cell r="A139">
            <v>150120</v>
          </cell>
        </row>
        <row r="140">
          <cell r="A140">
            <v>250120</v>
          </cell>
          <cell r="F140">
            <v>3294492400</v>
          </cell>
        </row>
        <row r="141">
          <cell r="A141">
            <v>150410</v>
          </cell>
        </row>
        <row r="142">
          <cell r="A142">
            <v>250410</v>
          </cell>
          <cell r="F142">
            <v>101659634.03</v>
          </cell>
        </row>
        <row r="143">
          <cell r="A143">
            <v>150420</v>
          </cell>
        </row>
        <row r="144">
          <cell r="A144">
            <v>250420</v>
          </cell>
          <cell r="F144">
            <v>101659634.03</v>
          </cell>
        </row>
        <row r="145">
          <cell r="A145">
            <v>150510</v>
          </cell>
        </row>
        <row r="146">
          <cell r="A146">
            <v>250510</v>
          </cell>
          <cell r="F146">
            <v>649551245.04</v>
          </cell>
        </row>
        <row r="147">
          <cell r="A147">
            <v>150520</v>
          </cell>
        </row>
        <row r="148">
          <cell r="A148">
            <v>250520</v>
          </cell>
          <cell r="F148">
            <v>636171477.44</v>
          </cell>
        </row>
        <row r="149">
          <cell r="A149">
            <v>150610</v>
          </cell>
        </row>
        <row r="150">
          <cell r="A150">
            <v>250610</v>
          </cell>
          <cell r="F150">
            <v>699706891.32</v>
          </cell>
        </row>
        <row r="151">
          <cell r="A151">
            <v>150620</v>
          </cell>
        </row>
        <row r="152">
          <cell r="A152">
            <v>250620</v>
          </cell>
          <cell r="F152">
            <v>779586149.07</v>
          </cell>
        </row>
        <row r="153">
          <cell r="A153">
            <v>101020</v>
          </cell>
        </row>
        <row r="154">
          <cell r="A154">
            <v>201020</v>
          </cell>
        </row>
        <row r="155">
          <cell r="A155">
            <v>101010</v>
          </cell>
        </row>
        <row r="156">
          <cell r="A156">
            <v>201010</v>
          </cell>
        </row>
        <row r="157">
          <cell r="A157">
            <v>101120</v>
          </cell>
        </row>
        <row r="158">
          <cell r="A158">
            <v>201120</v>
          </cell>
        </row>
        <row r="159">
          <cell r="A159">
            <v>101110</v>
          </cell>
        </row>
        <row r="160">
          <cell r="A160">
            <v>201110</v>
          </cell>
        </row>
        <row r="161">
          <cell r="A161">
            <v>101220</v>
          </cell>
        </row>
        <row r="162">
          <cell r="A162">
            <v>201220</v>
          </cell>
        </row>
        <row r="163">
          <cell r="A163">
            <v>101210</v>
          </cell>
        </row>
        <row r="164">
          <cell r="A164">
            <v>201210</v>
          </cell>
        </row>
        <row r="165">
          <cell r="A165">
            <v>101320</v>
          </cell>
        </row>
        <row r="166">
          <cell r="A166">
            <v>201320</v>
          </cell>
          <cell r="F166">
            <v>10894001.15</v>
          </cell>
        </row>
        <row r="167">
          <cell r="A167">
            <v>101310</v>
          </cell>
        </row>
        <row r="168">
          <cell r="A168">
            <v>201310</v>
          </cell>
        </row>
        <row r="169">
          <cell r="A169">
            <v>101420</v>
          </cell>
        </row>
        <row r="170">
          <cell r="A170">
            <v>201420</v>
          </cell>
          <cell r="F170">
            <v>679256099.94</v>
          </cell>
        </row>
        <row r="171">
          <cell r="A171">
            <v>101410</v>
          </cell>
        </row>
        <row r="172">
          <cell r="A172">
            <v>201410</v>
          </cell>
        </row>
        <row r="173">
          <cell r="A173">
            <v>101520</v>
          </cell>
        </row>
        <row r="174">
          <cell r="A174">
            <v>201520</v>
          </cell>
          <cell r="F174">
            <v>5714109651.25</v>
          </cell>
        </row>
        <row r="175">
          <cell r="A175">
            <v>101510</v>
          </cell>
        </row>
        <row r="176">
          <cell r="A176">
            <v>201510</v>
          </cell>
        </row>
        <row r="177">
          <cell r="A177">
            <v>102020</v>
          </cell>
        </row>
        <row r="178">
          <cell r="A178">
            <v>202020</v>
          </cell>
        </row>
        <row r="179">
          <cell r="A179">
            <v>102010</v>
          </cell>
        </row>
        <row r="180">
          <cell r="A180">
            <v>202010</v>
          </cell>
        </row>
        <row r="181">
          <cell r="A181">
            <v>102120</v>
          </cell>
        </row>
        <row r="182">
          <cell r="A182">
            <v>202120</v>
          </cell>
        </row>
        <row r="183">
          <cell r="A183">
            <v>102110</v>
          </cell>
        </row>
        <row r="184">
          <cell r="A184">
            <v>202110</v>
          </cell>
        </row>
        <row r="185">
          <cell r="A185">
            <v>102220</v>
          </cell>
        </row>
        <row r="186">
          <cell r="A186">
            <v>202220</v>
          </cell>
        </row>
        <row r="187">
          <cell r="A187">
            <v>102210</v>
          </cell>
        </row>
        <row r="188">
          <cell r="A188">
            <v>202210</v>
          </cell>
        </row>
        <row r="189">
          <cell r="A189">
            <v>102320</v>
          </cell>
        </row>
        <row r="190">
          <cell r="A190">
            <v>202320</v>
          </cell>
          <cell r="F190">
            <v>7019692.47</v>
          </cell>
        </row>
        <row r="191">
          <cell r="A191">
            <v>102310</v>
          </cell>
        </row>
        <row r="192">
          <cell r="A192">
            <v>202310</v>
          </cell>
        </row>
        <row r="193">
          <cell r="A193">
            <v>102420</v>
          </cell>
        </row>
        <row r="194">
          <cell r="A194">
            <v>202420</v>
          </cell>
          <cell r="F194">
            <v>437687573.72</v>
          </cell>
        </row>
        <row r="195">
          <cell r="A195">
            <v>102410</v>
          </cell>
        </row>
        <row r="196">
          <cell r="A196">
            <v>202410</v>
          </cell>
        </row>
        <row r="197">
          <cell r="A197">
            <v>102520</v>
          </cell>
        </row>
        <row r="198">
          <cell r="A198">
            <v>202520</v>
          </cell>
          <cell r="F198">
            <v>5110163949.85</v>
          </cell>
        </row>
        <row r="199">
          <cell r="A199">
            <v>102510</v>
          </cell>
        </row>
        <row r="200">
          <cell r="A200">
            <v>202510</v>
          </cell>
        </row>
        <row r="201">
          <cell r="A201">
            <v>106020</v>
          </cell>
          <cell r="F201">
            <v>5583800.03</v>
          </cell>
        </row>
        <row r="202">
          <cell r="A202">
            <v>206020</v>
          </cell>
        </row>
        <row r="203">
          <cell r="A203">
            <v>106010</v>
          </cell>
        </row>
        <row r="204">
          <cell r="A204">
            <v>206010</v>
          </cell>
        </row>
        <row r="205">
          <cell r="A205">
            <v>106120</v>
          </cell>
          <cell r="F205">
            <v>30815160.97</v>
          </cell>
        </row>
        <row r="206">
          <cell r="A206">
            <v>206120</v>
          </cell>
        </row>
        <row r="207">
          <cell r="A207">
            <v>106110</v>
          </cell>
        </row>
        <row r="208">
          <cell r="A208">
            <v>206110</v>
          </cell>
        </row>
        <row r="209">
          <cell r="A209">
            <v>106220</v>
          </cell>
          <cell r="F209">
            <v>19297200.42</v>
          </cell>
        </row>
        <row r="210">
          <cell r="A210">
            <v>206220</v>
          </cell>
        </row>
        <row r="211">
          <cell r="A211">
            <v>106210</v>
          </cell>
        </row>
        <row r="212">
          <cell r="A212">
            <v>206210</v>
          </cell>
        </row>
        <row r="213">
          <cell r="A213">
            <v>110610</v>
          </cell>
        </row>
        <row r="214">
          <cell r="A214">
            <v>113011</v>
          </cell>
        </row>
        <row r="215">
          <cell r="A215">
            <v>213011</v>
          </cell>
          <cell r="F215">
            <v>1307586745.38</v>
          </cell>
          <cell r="G215">
            <v>762784395.01</v>
          </cell>
        </row>
        <row r="216">
          <cell r="A216">
            <v>113021</v>
          </cell>
        </row>
        <row r="217">
          <cell r="A217">
            <v>213021</v>
          </cell>
          <cell r="F217">
            <v>1255735730.09</v>
          </cell>
          <cell r="G217">
            <v>854601683.41</v>
          </cell>
        </row>
        <row r="218">
          <cell r="A218">
            <v>113110</v>
          </cell>
          <cell r="F218">
            <v>3425980888.47</v>
          </cell>
          <cell r="G218">
            <v>1776963328.12</v>
          </cell>
        </row>
        <row r="219">
          <cell r="A219">
            <v>213110</v>
          </cell>
          <cell r="F219">
            <v>784638400.2</v>
          </cell>
          <cell r="G219">
            <v>708523473.02</v>
          </cell>
        </row>
        <row r="220">
          <cell r="A220">
            <v>113120</v>
          </cell>
          <cell r="F220">
            <v>2437774522.41</v>
          </cell>
          <cell r="G220">
            <v>2740845871.47</v>
          </cell>
        </row>
        <row r="221">
          <cell r="A221">
            <v>213120</v>
          </cell>
          <cell r="F221">
            <v>663045576.51</v>
          </cell>
          <cell r="G221">
            <v>1374353690.28</v>
          </cell>
        </row>
        <row r="222">
          <cell r="A222">
            <v>113211</v>
          </cell>
        </row>
        <row r="223">
          <cell r="A223">
            <v>213211</v>
          </cell>
          <cell r="F223">
            <v>760866732.25</v>
          </cell>
          <cell r="G223">
            <v>703784215.48</v>
          </cell>
        </row>
        <row r="224">
          <cell r="A224">
            <v>113221</v>
          </cell>
        </row>
        <row r="225">
          <cell r="A225">
            <v>213221</v>
          </cell>
          <cell r="F225">
            <v>645038757.17</v>
          </cell>
          <cell r="G225">
            <v>1365787973.63</v>
          </cell>
        </row>
        <row r="226">
          <cell r="A226">
            <v>121311</v>
          </cell>
        </row>
        <row r="227">
          <cell r="A227">
            <v>221311</v>
          </cell>
          <cell r="F227">
            <v>3323010972.85</v>
          </cell>
          <cell r="G227">
            <v>1890710011.87</v>
          </cell>
        </row>
        <row r="228">
          <cell r="A228">
            <v>121321</v>
          </cell>
        </row>
        <row r="229">
          <cell r="A229">
            <v>221321</v>
          </cell>
          <cell r="F229">
            <v>6508146930.56</v>
          </cell>
          <cell r="G229">
            <v>2682370387.11</v>
          </cell>
        </row>
        <row r="230">
          <cell r="A230">
            <v>121411</v>
          </cell>
        </row>
        <row r="231">
          <cell r="A231">
            <v>221411</v>
          </cell>
          <cell r="F231">
            <v>1591072599.43</v>
          </cell>
          <cell r="G231">
            <v>1262360570.85</v>
          </cell>
        </row>
        <row r="232">
          <cell r="A232">
            <v>121421</v>
          </cell>
        </row>
        <row r="233">
          <cell r="A233">
            <v>221421</v>
          </cell>
          <cell r="F233">
            <v>1207050095.22</v>
          </cell>
          <cell r="G233">
            <v>1096761947.05</v>
          </cell>
        </row>
        <row r="234">
          <cell r="A234">
            <v>151010</v>
          </cell>
        </row>
        <row r="235">
          <cell r="A235">
            <v>251010</v>
          </cell>
        </row>
        <row r="236">
          <cell r="A236">
            <v>151020</v>
          </cell>
        </row>
        <row r="237">
          <cell r="A237">
            <v>251020</v>
          </cell>
        </row>
        <row r="238">
          <cell r="A238">
            <v>151110</v>
          </cell>
          <cell r="F238">
            <v>1050145203.5</v>
          </cell>
        </row>
        <row r="239">
          <cell r="A239">
            <v>251110</v>
          </cell>
          <cell r="F239">
            <v>448924987.13</v>
          </cell>
        </row>
        <row r="240">
          <cell r="A240">
            <v>151120</v>
          </cell>
          <cell r="F240">
            <v>1050145203.5</v>
          </cell>
        </row>
        <row r="241">
          <cell r="A241">
            <v>251120</v>
          </cell>
          <cell r="F241">
            <v>267595351.93</v>
          </cell>
        </row>
      </sheetData>
      <sheetData sheetId="6">
        <row r="129">
          <cell r="E129">
            <v>11336077499.12</v>
          </cell>
          <cell r="F129">
            <v>13336342.02</v>
          </cell>
          <cell r="H129">
            <v>3876081308.49</v>
          </cell>
          <cell r="I129">
            <v>50586620.51</v>
          </cell>
        </row>
        <row r="212">
          <cell r="E212">
            <v>13703078521.98</v>
          </cell>
          <cell r="F212">
            <v>62089728.97</v>
          </cell>
          <cell r="H212">
            <v>2947714224.79</v>
          </cell>
          <cell r="I212">
            <v>8434.46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ш_new (2)"/>
      <sheetName val="Реш_ПУМБ_prev"/>
      <sheetName val="Реш_new"/>
      <sheetName val="symbols"/>
      <sheetName val="Форма"/>
    </sheetNames>
    <sheetDataSet>
      <sheetData sheetId="3">
        <row r="2">
          <cell r="A2">
            <v>153010</v>
          </cell>
        </row>
        <row r="3">
          <cell r="A3">
            <v>253010</v>
          </cell>
        </row>
        <row r="4">
          <cell r="A4">
            <v>153110</v>
          </cell>
        </row>
        <row r="5">
          <cell r="A5">
            <v>253110</v>
          </cell>
        </row>
        <row r="6">
          <cell r="A6">
            <v>153210</v>
          </cell>
        </row>
        <row r="7">
          <cell r="A7">
            <v>253210</v>
          </cell>
        </row>
        <row r="8">
          <cell r="A8">
            <v>153310</v>
          </cell>
        </row>
        <row r="9">
          <cell r="A9">
            <v>253310</v>
          </cell>
        </row>
        <row r="10">
          <cell r="A10">
            <v>153410</v>
          </cell>
        </row>
        <row r="11">
          <cell r="A11">
            <v>253410</v>
          </cell>
        </row>
        <row r="12">
          <cell r="A12">
            <v>153510</v>
          </cell>
        </row>
        <row r="13">
          <cell r="A13">
            <v>253510</v>
          </cell>
        </row>
        <row r="14">
          <cell r="A14">
            <v>153610</v>
          </cell>
        </row>
        <row r="15">
          <cell r="A15">
            <v>253610</v>
          </cell>
        </row>
        <row r="16">
          <cell r="A16">
            <v>153710</v>
          </cell>
        </row>
        <row r="17">
          <cell r="A17">
            <v>253710</v>
          </cell>
        </row>
        <row r="18">
          <cell r="A18">
            <v>153810</v>
          </cell>
        </row>
        <row r="19">
          <cell r="A19">
            <v>253810</v>
          </cell>
        </row>
        <row r="20">
          <cell r="A20">
            <v>153910</v>
          </cell>
        </row>
        <row r="21">
          <cell r="A21">
            <v>253910</v>
          </cell>
        </row>
        <row r="22">
          <cell r="A22">
            <v>160110</v>
          </cell>
          <cell r="E22">
            <v>673168.94</v>
          </cell>
        </row>
        <row r="23">
          <cell r="A23">
            <v>260110</v>
          </cell>
          <cell r="E23">
            <v>858168405.36</v>
          </cell>
        </row>
        <row r="24">
          <cell r="A24">
            <v>160210</v>
          </cell>
        </row>
        <row r="25">
          <cell r="A25">
            <v>260210</v>
          </cell>
          <cell r="E25">
            <v>148186805.67</v>
          </cell>
        </row>
        <row r="26">
          <cell r="A26">
            <v>160310</v>
          </cell>
        </row>
        <row r="27">
          <cell r="A27">
            <v>260310</v>
          </cell>
          <cell r="E27">
            <v>2025597.62</v>
          </cell>
        </row>
        <row r="28">
          <cell r="A28">
            <v>160410</v>
          </cell>
        </row>
        <row r="29">
          <cell r="A29">
            <v>260410</v>
          </cell>
        </row>
        <row r="30">
          <cell r="A30">
            <v>160510</v>
          </cell>
        </row>
        <row r="31">
          <cell r="A31">
            <v>260510</v>
          </cell>
        </row>
        <row r="32">
          <cell r="A32">
            <v>160710</v>
          </cell>
        </row>
        <row r="33">
          <cell r="A33">
            <v>260710</v>
          </cell>
        </row>
        <row r="34">
          <cell r="A34">
            <v>160810</v>
          </cell>
        </row>
        <row r="35">
          <cell r="A35">
            <v>260810</v>
          </cell>
        </row>
        <row r="36">
          <cell r="A36">
            <v>160910</v>
          </cell>
          <cell r="E36">
            <v>1838562.78</v>
          </cell>
        </row>
        <row r="37">
          <cell r="A37">
            <v>260910</v>
          </cell>
          <cell r="E37">
            <v>2427618.69</v>
          </cell>
        </row>
        <row r="38">
          <cell r="A38">
            <v>161210</v>
          </cell>
          <cell r="E38">
            <v>288155.56</v>
          </cell>
        </row>
        <row r="39">
          <cell r="A39">
            <v>261210</v>
          </cell>
          <cell r="E39">
            <v>1118977.43</v>
          </cell>
        </row>
        <row r="40">
          <cell r="A40">
            <v>161410</v>
          </cell>
          <cell r="E40">
            <v>3891031.37</v>
          </cell>
        </row>
        <row r="41">
          <cell r="A41">
            <v>261410</v>
          </cell>
          <cell r="E41">
            <v>1464705.69</v>
          </cell>
        </row>
        <row r="42">
          <cell r="A42">
            <v>161510</v>
          </cell>
          <cell r="E42">
            <v>49242.73</v>
          </cell>
        </row>
        <row r="43">
          <cell r="A43">
            <v>261510</v>
          </cell>
          <cell r="E43">
            <v>9987308.03</v>
          </cell>
        </row>
        <row r="44">
          <cell r="A44">
            <v>161610</v>
          </cell>
          <cell r="E44">
            <v>496281.2</v>
          </cell>
        </row>
        <row r="45">
          <cell r="A45">
            <v>261610</v>
          </cell>
          <cell r="E45">
            <v>12873034.94</v>
          </cell>
        </row>
        <row r="46">
          <cell r="A46">
            <v>161710</v>
          </cell>
        </row>
        <row r="47">
          <cell r="A47">
            <v>261710</v>
          </cell>
        </row>
        <row r="48">
          <cell r="A48">
            <v>161810</v>
          </cell>
        </row>
        <row r="49">
          <cell r="A49">
            <v>261810</v>
          </cell>
          <cell r="E49">
            <v>66711828.46</v>
          </cell>
        </row>
        <row r="50">
          <cell r="A50">
            <v>161910</v>
          </cell>
        </row>
        <row r="51">
          <cell r="A51">
            <v>261910</v>
          </cell>
        </row>
        <row r="52">
          <cell r="A52">
            <v>170110</v>
          </cell>
          <cell r="E52">
            <v>441494466.59</v>
          </cell>
        </row>
        <row r="53">
          <cell r="A53">
            <v>270110</v>
          </cell>
        </row>
        <row r="54">
          <cell r="A54">
            <v>170210</v>
          </cell>
          <cell r="E54">
            <v>44274865.31</v>
          </cell>
        </row>
        <row r="55">
          <cell r="A55">
            <v>270210</v>
          </cell>
        </row>
        <row r="56">
          <cell r="A56">
            <v>170410</v>
          </cell>
          <cell r="E56">
            <v>71204614.72</v>
          </cell>
        </row>
        <row r="57">
          <cell r="A57">
            <v>270410</v>
          </cell>
          <cell r="E57">
            <v>1121.64</v>
          </cell>
        </row>
        <row r="58">
          <cell r="A58">
            <v>170510</v>
          </cell>
        </row>
        <row r="59">
          <cell r="A59">
            <v>270510</v>
          </cell>
        </row>
        <row r="60">
          <cell r="A60">
            <v>170810</v>
          </cell>
          <cell r="E60">
            <v>235217762.75</v>
          </cell>
        </row>
        <row r="61">
          <cell r="A61">
            <v>270810</v>
          </cell>
        </row>
        <row r="62">
          <cell r="A62">
            <v>170910</v>
          </cell>
          <cell r="E62">
            <v>22510961.02</v>
          </cell>
        </row>
        <row r="63">
          <cell r="A63">
            <v>270910</v>
          </cell>
        </row>
        <row r="64">
          <cell r="A64">
            <v>171610</v>
          </cell>
          <cell r="E64">
            <v>2084240826.8</v>
          </cell>
        </row>
        <row r="65">
          <cell r="A65">
            <v>271610</v>
          </cell>
          <cell r="E65">
            <v>1944949387.34</v>
          </cell>
        </row>
        <row r="66">
          <cell r="A66">
            <v>171710</v>
          </cell>
          <cell r="E66">
            <v>34827863.72</v>
          </cell>
        </row>
        <row r="67">
          <cell r="A67">
            <v>271710</v>
          </cell>
          <cell r="E67">
            <v>26754553.04</v>
          </cell>
        </row>
        <row r="68">
          <cell r="A68">
            <v>171810</v>
          </cell>
          <cell r="E68">
            <v>11427575.97</v>
          </cell>
        </row>
        <row r="69">
          <cell r="A69">
            <v>271810</v>
          </cell>
          <cell r="E69">
            <v>11189692.47</v>
          </cell>
        </row>
        <row r="70">
          <cell r="A70">
            <v>180110</v>
          </cell>
          <cell r="E70">
            <v>16166940.62</v>
          </cell>
        </row>
        <row r="71">
          <cell r="A71">
            <v>280110</v>
          </cell>
        </row>
        <row r="72">
          <cell r="A72">
            <v>180210</v>
          </cell>
        </row>
        <row r="73">
          <cell r="A73">
            <v>280210</v>
          </cell>
        </row>
        <row r="74">
          <cell r="A74">
            <v>180310</v>
          </cell>
        </row>
        <row r="75">
          <cell r="A75">
            <v>280310</v>
          </cell>
        </row>
        <row r="76">
          <cell r="A76">
            <v>180410</v>
          </cell>
        </row>
        <row r="77">
          <cell r="A77">
            <v>280410</v>
          </cell>
        </row>
        <row r="78">
          <cell r="A78">
            <v>180510</v>
          </cell>
        </row>
        <row r="79">
          <cell r="A79">
            <v>280510</v>
          </cell>
        </row>
        <row r="80">
          <cell r="A80">
            <v>190110</v>
          </cell>
        </row>
        <row r="81">
          <cell r="A81">
            <v>290110</v>
          </cell>
          <cell r="E81">
            <v>4.66</v>
          </cell>
        </row>
        <row r="82">
          <cell r="A82">
            <v>190210</v>
          </cell>
        </row>
        <row r="83">
          <cell r="A83">
            <v>290210</v>
          </cell>
        </row>
        <row r="84">
          <cell r="A84">
            <v>190310</v>
          </cell>
        </row>
        <row r="85">
          <cell r="A85">
            <v>290310</v>
          </cell>
          <cell r="E85">
            <v>4.66</v>
          </cell>
        </row>
        <row r="86">
          <cell r="A86">
            <v>191110</v>
          </cell>
        </row>
        <row r="87">
          <cell r="A87">
            <v>291110</v>
          </cell>
          <cell r="E87">
            <v>4.66</v>
          </cell>
        </row>
        <row r="88">
          <cell r="A88">
            <v>191210</v>
          </cell>
        </row>
        <row r="89">
          <cell r="A89">
            <v>291210</v>
          </cell>
        </row>
        <row r="90">
          <cell r="A90">
            <v>191310</v>
          </cell>
        </row>
        <row r="91">
          <cell r="A91">
            <v>291310</v>
          </cell>
          <cell r="E91">
            <v>4.66</v>
          </cell>
        </row>
        <row r="92">
          <cell r="A92">
            <v>153020</v>
          </cell>
        </row>
        <row r="93">
          <cell r="A93">
            <v>253020</v>
          </cell>
        </row>
        <row r="94">
          <cell r="A94">
            <v>153120</v>
          </cell>
        </row>
        <row r="95">
          <cell r="A95">
            <v>253120</v>
          </cell>
        </row>
        <row r="96">
          <cell r="A96">
            <v>153220</v>
          </cell>
        </row>
        <row r="97">
          <cell r="A97">
            <v>253220</v>
          </cell>
        </row>
        <row r="98">
          <cell r="A98">
            <v>153320</v>
          </cell>
        </row>
        <row r="99">
          <cell r="A99">
            <v>253320</v>
          </cell>
        </row>
        <row r="100">
          <cell r="A100">
            <v>153420</v>
          </cell>
        </row>
        <row r="101">
          <cell r="A101">
            <v>253420</v>
          </cell>
        </row>
        <row r="102">
          <cell r="A102">
            <v>153520</v>
          </cell>
        </row>
        <row r="103">
          <cell r="A103">
            <v>253520</v>
          </cell>
        </row>
        <row r="104">
          <cell r="A104">
            <v>153620</v>
          </cell>
        </row>
        <row r="105">
          <cell r="A105">
            <v>253620</v>
          </cell>
        </row>
        <row r="106">
          <cell r="A106">
            <v>153720</v>
          </cell>
        </row>
        <row r="107">
          <cell r="A107">
            <v>253720</v>
          </cell>
        </row>
        <row r="108">
          <cell r="A108">
            <v>153820</v>
          </cell>
        </row>
        <row r="109">
          <cell r="A109">
            <v>253820</v>
          </cell>
        </row>
        <row r="110">
          <cell r="A110">
            <v>153920</v>
          </cell>
        </row>
        <row r="111">
          <cell r="A111">
            <v>253920</v>
          </cell>
        </row>
        <row r="112">
          <cell r="A112">
            <v>160120</v>
          </cell>
          <cell r="E112">
            <v>1335176.58</v>
          </cell>
        </row>
        <row r="113">
          <cell r="A113">
            <v>260120</v>
          </cell>
          <cell r="E113">
            <v>737824598.65</v>
          </cell>
        </row>
        <row r="114">
          <cell r="A114">
            <v>160220</v>
          </cell>
        </row>
        <row r="115">
          <cell r="A115">
            <v>260220</v>
          </cell>
          <cell r="E115">
            <v>117565837.84</v>
          </cell>
        </row>
        <row r="116">
          <cell r="A116">
            <v>160320</v>
          </cell>
        </row>
        <row r="117">
          <cell r="A117">
            <v>260320</v>
          </cell>
        </row>
        <row r="118">
          <cell r="A118">
            <v>160420</v>
          </cell>
        </row>
        <row r="119">
          <cell r="A119">
            <v>260420</v>
          </cell>
        </row>
        <row r="120">
          <cell r="A120">
            <v>160520</v>
          </cell>
        </row>
        <row r="121">
          <cell r="A121">
            <v>260520</v>
          </cell>
        </row>
        <row r="122">
          <cell r="A122">
            <v>160720</v>
          </cell>
        </row>
        <row r="123">
          <cell r="A123">
            <v>260720</v>
          </cell>
        </row>
        <row r="124">
          <cell r="A124">
            <v>160820</v>
          </cell>
        </row>
        <row r="125">
          <cell r="A125">
            <v>260820</v>
          </cell>
        </row>
        <row r="126">
          <cell r="A126">
            <v>160920</v>
          </cell>
          <cell r="E126">
            <v>15817621.52</v>
          </cell>
        </row>
        <row r="127">
          <cell r="A127">
            <v>260920</v>
          </cell>
          <cell r="E127">
            <v>14217751.65</v>
          </cell>
        </row>
        <row r="128">
          <cell r="A128">
            <v>161220</v>
          </cell>
          <cell r="E128">
            <v>2652992.03</v>
          </cell>
        </row>
        <row r="129">
          <cell r="A129">
            <v>261220</v>
          </cell>
          <cell r="E129">
            <v>74684.8</v>
          </cell>
        </row>
        <row r="130">
          <cell r="A130">
            <v>161420</v>
          </cell>
          <cell r="E130">
            <v>1086147.32</v>
          </cell>
        </row>
        <row r="131">
          <cell r="A131">
            <v>261420</v>
          </cell>
          <cell r="E131">
            <v>10134739.04</v>
          </cell>
        </row>
        <row r="132">
          <cell r="A132">
            <v>161520</v>
          </cell>
        </row>
        <row r="133">
          <cell r="A133">
            <v>261520</v>
          </cell>
          <cell r="E133">
            <v>15927253.76</v>
          </cell>
        </row>
        <row r="134">
          <cell r="A134">
            <v>161620</v>
          </cell>
        </row>
        <row r="135">
          <cell r="A135">
            <v>261620</v>
          </cell>
          <cell r="E135">
            <v>5009427</v>
          </cell>
        </row>
        <row r="136">
          <cell r="A136">
            <v>161720</v>
          </cell>
        </row>
        <row r="137">
          <cell r="A137">
            <v>261720</v>
          </cell>
        </row>
        <row r="138">
          <cell r="A138">
            <v>161820</v>
          </cell>
        </row>
        <row r="139">
          <cell r="A139">
            <v>261820</v>
          </cell>
          <cell r="E139">
            <v>57955385.67</v>
          </cell>
        </row>
        <row r="140">
          <cell r="A140">
            <v>161920</v>
          </cell>
        </row>
        <row r="141">
          <cell r="A141">
            <v>261920</v>
          </cell>
        </row>
        <row r="142">
          <cell r="A142">
            <v>170120</v>
          </cell>
          <cell r="E142">
            <v>334791841.15</v>
          </cell>
        </row>
        <row r="143">
          <cell r="A143">
            <v>270120</v>
          </cell>
        </row>
        <row r="144">
          <cell r="A144">
            <v>170220</v>
          </cell>
          <cell r="E144">
            <v>33917771.81</v>
          </cell>
        </row>
        <row r="145">
          <cell r="A145">
            <v>270220</v>
          </cell>
        </row>
        <row r="146">
          <cell r="A146">
            <v>170420</v>
          </cell>
          <cell r="E146">
            <v>47056123.85</v>
          </cell>
        </row>
        <row r="147">
          <cell r="A147">
            <v>270420</v>
          </cell>
          <cell r="E147">
            <v>52119387.85</v>
          </cell>
        </row>
        <row r="148">
          <cell r="A148">
            <v>170520</v>
          </cell>
        </row>
        <row r="149">
          <cell r="A149">
            <v>270520</v>
          </cell>
        </row>
        <row r="150">
          <cell r="A150">
            <v>170820</v>
          </cell>
          <cell r="E150">
            <v>212336715.56</v>
          </cell>
        </row>
        <row r="151">
          <cell r="A151">
            <v>270820</v>
          </cell>
          <cell r="E151">
            <v>796787.3</v>
          </cell>
        </row>
        <row r="152">
          <cell r="A152">
            <v>170920</v>
          </cell>
          <cell r="E152">
            <v>14990008.15</v>
          </cell>
        </row>
        <row r="153">
          <cell r="A153">
            <v>270920</v>
          </cell>
        </row>
        <row r="154">
          <cell r="A154">
            <v>171620</v>
          </cell>
          <cell r="E154">
            <v>3265326440.13</v>
          </cell>
        </row>
        <row r="155">
          <cell r="A155">
            <v>271620</v>
          </cell>
          <cell r="E155">
            <v>3002939988.11</v>
          </cell>
        </row>
        <row r="156">
          <cell r="A156">
            <v>171720</v>
          </cell>
          <cell r="E156">
            <v>15231948.92</v>
          </cell>
        </row>
        <row r="157">
          <cell r="A157">
            <v>271720</v>
          </cell>
          <cell r="E157">
            <v>45356216.84</v>
          </cell>
        </row>
        <row r="158">
          <cell r="A158">
            <v>171820</v>
          </cell>
          <cell r="E158">
            <v>5727230.26</v>
          </cell>
        </row>
        <row r="159">
          <cell r="A159">
            <v>271820</v>
          </cell>
          <cell r="E159">
            <v>6258730.11</v>
          </cell>
        </row>
        <row r="160">
          <cell r="A160">
            <v>180120</v>
          </cell>
          <cell r="E160">
            <v>16613172.1</v>
          </cell>
        </row>
        <row r="161">
          <cell r="A161">
            <v>280120</v>
          </cell>
          <cell r="E161">
            <v>26920927.55</v>
          </cell>
        </row>
        <row r="162">
          <cell r="A162">
            <v>180220</v>
          </cell>
          <cell r="E162">
            <v>550.09</v>
          </cell>
        </row>
        <row r="163">
          <cell r="A163">
            <v>280220</v>
          </cell>
          <cell r="E163">
            <v>246.5</v>
          </cell>
        </row>
        <row r="164">
          <cell r="A164">
            <v>180320</v>
          </cell>
        </row>
        <row r="165">
          <cell r="A165">
            <v>280320</v>
          </cell>
        </row>
        <row r="166">
          <cell r="A166">
            <v>180420</v>
          </cell>
        </row>
        <row r="167">
          <cell r="A167">
            <v>280420</v>
          </cell>
        </row>
        <row r="168">
          <cell r="A168">
            <v>180520</v>
          </cell>
        </row>
        <row r="169">
          <cell r="A169">
            <v>280520</v>
          </cell>
          <cell r="E169">
            <v>154323196.51</v>
          </cell>
        </row>
        <row r="170">
          <cell r="A170">
            <v>190120</v>
          </cell>
        </row>
        <row r="171">
          <cell r="A171">
            <v>290120</v>
          </cell>
          <cell r="E171">
            <v>4.05</v>
          </cell>
        </row>
        <row r="172">
          <cell r="A172">
            <v>190220</v>
          </cell>
        </row>
        <row r="173">
          <cell r="A173">
            <v>290220</v>
          </cell>
        </row>
        <row r="174">
          <cell r="A174">
            <v>190320</v>
          </cell>
        </row>
        <row r="175">
          <cell r="A175">
            <v>290320</v>
          </cell>
          <cell r="E175">
            <v>4.05</v>
          </cell>
        </row>
        <row r="176">
          <cell r="A176">
            <v>191120</v>
          </cell>
        </row>
        <row r="177">
          <cell r="A177">
            <v>291120</v>
          </cell>
          <cell r="E177">
            <v>4.05</v>
          </cell>
        </row>
        <row r="178">
          <cell r="A178">
            <v>191220</v>
          </cell>
        </row>
        <row r="179">
          <cell r="A179">
            <v>291220</v>
          </cell>
        </row>
        <row r="180">
          <cell r="A180">
            <v>191320</v>
          </cell>
        </row>
        <row r="181">
          <cell r="A181">
            <v>291320</v>
          </cell>
          <cell r="E181">
            <v>4.05</v>
          </cell>
        </row>
        <row r="182">
          <cell r="A182">
            <v>153030</v>
          </cell>
        </row>
        <row r="183">
          <cell r="A183">
            <v>253030</v>
          </cell>
        </row>
        <row r="184">
          <cell r="A184">
            <v>153130</v>
          </cell>
        </row>
        <row r="185">
          <cell r="A185">
            <v>253130</v>
          </cell>
        </row>
        <row r="186">
          <cell r="A186">
            <v>153230</v>
          </cell>
        </row>
        <row r="187">
          <cell r="A187">
            <v>253230</v>
          </cell>
        </row>
        <row r="188">
          <cell r="A188">
            <v>153330</v>
          </cell>
        </row>
        <row r="189">
          <cell r="A189">
            <v>253330</v>
          </cell>
        </row>
        <row r="190">
          <cell r="A190">
            <v>153430</v>
          </cell>
        </row>
        <row r="191">
          <cell r="A191">
            <v>253430</v>
          </cell>
        </row>
        <row r="192">
          <cell r="A192">
            <v>153530</v>
          </cell>
        </row>
        <row r="193">
          <cell r="A193">
            <v>253530</v>
          </cell>
        </row>
        <row r="194">
          <cell r="A194">
            <v>153630</v>
          </cell>
        </row>
        <row r="195">
          <cell r="A195">
            <v>253630</v>
          </cell>
        </row>
        <row r="196">
          <cell r="A196">
            <v>153730</v>
          </cell>
        </row>
        <row r="197">
          <cell r="A197">
            <v>253730</v>
          </cell>
        </row>
        <row r="198">
          <cell r="A198">
            <v>153830</v>
          </cell>
        </row>
        <row r="199">
          <cell r="A199">
            <v>253830</v>
          </cell>
        </row>
        <row r="200">
          <cell r="A200">
            <v>153930</v>
          </cell>
        </row>
        <row r="201">
          <cell r="A201">
            <v>253930</v>
          </cell>
        </row>
        <row r="202">
          <cell r="A202">
            <v>160130</v>
          </cell>
          <cell r="E202">
            <v>700663.11</v>
          </cell>
        </row>
        <row r="203">
          <cell r="A203">
            <v>260130</v>
          </cell>
          <cell r="E203">
            <v>2421584489.64</v>
          </cell>
        </row>
        <row r="204">
          <cell r="A204">
            <v>160230</v>
          </cell>
        </row>
        <row r="205">
          <cell r="A205">
            <v>260230</v>
          </cell>
          <cell r="E205">
            <v>393882152.83</v>
          </cell>
        </row>
        <row r="206">
          <cell r="A206">
            <v>160330</v>
          </cell>
        </row>
        <row r="207">
          <cell r="A207">
            <v>260330</v>
          </cell>
          <cell r="E207">
            <v>2025597.62</v>
          </cell>
        </row>
        <row r="208">
          <cell r="A208">
            <v>160430</v>
          </cell>
        </row>
        <row r="209">
          <cell r="A209">
            <v>260430</v>
          </cell>
        </row>
        <row r="210">
          <cell r="A210">
            <v>160530</v>
          </cell>
        </row>
        <row r="211">
          <cell r="A211">
            <v>260530</v>
          </cell>
        </row>
        <row r="212">
          <cell r="A212">
            <v>160730</v>
          </cell>
        </row>
        <row r="213">
          <cell r="A213">
            <v>260730</v>
          </cell>
        </row>
        <row r="214">
          <cell r="A214">
            <v>160830</v>
          </cell>
        </row>
        <row r="215">
          <cell r="A215">
            <v>260830</v>
          </cell>
        </row>
        <row r="216">
          <cell r="A216">
            <v>160930</v>
          </cell>
          <cell r="E216">
            <v>18473585.56</v>
          </cell>
        </row>
        <row r="217">
          <cell r="A217">
            <v>260930</v>
          </cell>
          <cell r="E217">
            <v>19022405.05</v>
          </cell>
        </row>
        <row r="218">
          <cell r="A218">
            <v>161230</v>
          </cell>
          <cell r="E218">
            <v>2200720.67</v>
          </cell>
        </row>
        <row r="219">
          <cell r="A219">
            <v>261230</v>
          </cell>
          <cell r="E219">
            <v>2244082.89</v>
          </cell>
        </row>
        <row r="220">
          <cell r="A220">
            <v>161430</v>
          </cell>
          <cell r="E220">
            <v>14464382.74</v>
          </cell>
        </row>
        <row r="221">
          <cell r="A221">
            <v>261430</v>
          </cell>
          <cell r="E221">
            <v>16066007.07</v>
          </cell>
        </row>
        <row r="222">
          <cell r="A222">
            <v>161530</v>
          </cell>
          <cell r="E222">
            <v>143502.47</v>
          </cell>
        </row>
        <row r="223">
          <cell r="A223">
            <v>261530</v>
          </cell>
          <cell r="E223">
            <v>21156512.68</v>
          </cell>
        </row>
        <row r="224">
          <cell r="A224">
            <v>161630</v>
          </cell>
          <cell r="E224">
            <v>1125953.13</v>
          </cell>
        </row>
        <row r="225">
          <cell r="A225">
            <v>261630</v>
          </cell>
          <cell r="E225">
            <v>21366040.1</v>
          </cell>
        </row>
        <row r="226">
          <cell r="A226">
            <v>161730</v>
          </cell>
        </row>
        <row r="227">
          <cell r="A227">
            <v>261730</v>
          </cell>
        </row>
        <row r="228">
          <cell r="A228">
            <v>161830</v>
          </cell>
        </row>
        <row r="229">
          <cell r="A229">
            <v>261830</v>
          </cell>
          <cell r="E229">
            <v>194709402.8</v>
          </cell>
        </row>
        <row r="230">
          <cell r="A230">
            <v>161930</v>
          </cell>
        </row>
        <row r="231">
          <cell r="A231">
            <v>261930</v>
          </cell>
        </row>
        <row r="232">
          <cell r="A232">
            <v>170130</v>
          </cell>
          <cell r="E232">
            <v>1231518779.19</v>
          </cell>
        </row>
        <row r="233">
          <cell r="A233">
            <v>270130</v>
          </cell>
        </row>
        <row r="234">
          <cell r="A234">
            <v>170230</v>
          </cell>
          <cell r="E234">
            <v>123747516.27</v>
          </cell>
        </row>
        <row r="235">
          <cell r="A235">
            <v>270230</v>
          </cell>
        </row>
        <row r="236">
          <cell r="A236">
            <v>170430</v>
          </cell>
          <cell r="E236">
            <v>82669454.67</v>
          </cell>
        </row>
        <row r="237">
          <cell r="A237">
            <v>270430</v>
          </cell>
          <cell r="E237">
            <v>21204156.8</v>
          </cell>
        </row>
        <row r="238">
          <cell r="A238">
            <v>170530</v>
          </cell>
        </row>
        <row r="239">
          <cell r="A239">
            <v>270530</v>
          </cell>
        </row>
        <row r="240">
          <cell r="A240">
            <v>170830</v>
          </cell>
          <cell r="E240">
            <v>817266607.36</v>
          </cell>
        </row>
        <row r="241">
          <cell r="A241">
            <v>270830</v>
          </cell>
        </row>
        <row r="242">
          <cell r="A242">
            <v>170930</v>
          </cell>
          <cell r="E242">
            <v>61746294.79</v>
          </cell>
        </row>
        <row r="243">
          <cell r="A243">
            <v>270930</v>
          </cell>
        </row>
        <row r="244">
          <cell r="A244">
            <v>171630</v>
          </cell>
          <cell r="E244">
            <v>6707359674.38</v>
          </cell>
        </row>
        <row r="245">
          <cell r="A245">
            <v>271630</v>
          </cell>
          <cell r="E245">
            <v>6356740186.07</v>
          </cell>
        </row>
        <row r="246">
          <cell r="A246">
            <v>171730</v>
          </cell>
          <cell r="E246">
            <v>50474983.53</v>
          </cell>
        </row>
        <row r="247">
          <cell r="A247">
            <v>271730</v>
          </cell>
          <cell r="E247">
            <v>39311334.31</v>
          </cell>
        </row>
        <row r="248">
          <cell r="A248">
            <v>171830</v>
          </cell>
          <cell r="E248">
            <v>45551316.75</v>
          </cell>
        </row>
        <row r="249">
          <cell r="A249">
            <v>271830</v>
          </cell>
          <cell r="E249">
            <v>37549872.36</v>
          </cell>
        </row>
        <row r="250">
          <cell r="A250">
            <v>180130</v>
          </cell>
          <cell r="E250">
            <v>79879257.75</v>
          </cell>
        </row>
        <row r="251">
          <cell r="A251">
            <v>280130</v>
          </cell>
        </row>
        <row r="252">
          <cell r="A252">
            <v>180230</v>
          </cell>
        </row>
        <row r="253">
          <cell r="A253">
            <v>280230</v>
          </cell>
        </row>
        <row r="254">
          <cell r="A254">
            <v>180330</v>
          </cell>
        </row>
        <row r="255">
          <cell r="A255">
            <v>280330</v>
          </cell>
        </row>
        <row r="256">
          <cell r="A256">
            <v>180430</v>
          </cell>
        </row>
        <row r="257">
          <cell r="A257">
            <v>280430</v>
          </cell>
        </row>
        <row r="258">
          <cell r="A258">
            <v>180530</v>
          </cell>
        </row>
        <row r="259">
          <cell r="A259">
            <v>280530</v>
          </cell>
        </row>
        <row r="260">
          <cell r="A260">
            <v>190130</v>
          </cell>
        </row>
        <row r="261">
          <cell r="A261">
            <v>290130</v>
          </cell>
          <cell r="E261">
            <v>13.59</v>
          </cell>
        </row>
        <row r="262">
          <cell r="A262">
            <v>190230</v>
          </cell>
        </row>
        <row r="263">
          <cell r="A263">
            <v>290230</v>
          </cell>
        </row>
        <row r="264">
          <cell r="A264">
            <v>190330</v>
          </cell>
        </row>
        <row r="265">
          <cell r="A265">
            <v>290330</v>
          </cell>
          <cell r="E265">
            <v>13.59</v>
          </cell>
        </row>
        <row r="266">
          <cell r="A266">
            <v>191130</v>
          </cell>
        </row>
        <row r="267">
          <cell r="A267">
            <v>291130</v>
          </cell>
          <cell r="E267">
            <v>13.59</v>
          </cell>
        </row>
        <row r="268">
          <cell r="A268">
            <v>191230</v>
          </cell>
        </row>
        <row r="269">
          <cell r="A269">
            <v>291230</v>
          </cell>
        </row>
        <row r="270">
          <cell r="A270">
            <v>191330</v>
          </cell>
        </row>
        <row r="271">
          <cell r="A271">
            <v>291330</v>
          </cell>
          <cell r="E271">
            <v>13.59</v>
          </cell>
        </row>
        <row r="272">
          <cell r="A272">
            <v>153040</v>
          </cell>
        </row>
        <row r="273">
          <cell r="A273">
            <v>253040</v>
          </cell>
        </row>
        <row r="274">
          <cell r="A274">
            <v>153140</v>
          </cell>
        </row>
        <row r="275">
          <cell r="A275">
            <v>253140</v>
          </cell>
        </row>
        <row r="276">
          <cell r="A276">
            <v>153240</v>
          </cell>
        </row>
        <row r="277">
          <cell r="A277">
            <v>253240</v>
          </cell>
        </row>
        <row r="278">
          <cell r="A278">
            <v>153340</v>
          </cell>
        </row>
        <row r="279">
          <cell r="A279">
            <v>253340</v>
          </cell>
        </row>
        <row r="280">
          <cell r="A280">
            <v>153440</v>
          </cell>
        </row>
        <row r="281">
          <cell r="A281">
            <v>253440</v>
          </cell>
        </row>
        <row r="282">
          <cell r="A282">
            <v>153540</v>
          </cell>
        </row>
        <row r="283">
          <cell r="A283">
            <v>253540</v>
          </cell>
        </row>
        <row r="284">
          <cell r="A284">
            <v>153640</v>
          </cell>
        </row>
        <row r="285">
          <cell r="A285">
            <v>253640</v>
          </cell>
        </row>
        <row r="286">
          <cell r="A286">
            <v>153740</v>
          </cell>
        </row>
        <row r="287">
          <cell r="A287">
            <v>253740</v>
          </cell>
        </row>
        <row r="288">
          <cell r="A288">
            <v>153840</v>
          </cell>
        </row>
        <row r="289">
          <cell r="A289">
            <v>253840</v>
          </cell>
        </row>
        <row r="290">
          <cell r="A290">
            <v>153940</v>
          </cell>
        </row>
        <row r="291">
          <cell r="A291">
            <v>253940</v>
          </cell>
        </row>
        <row r="292">
          <cell r="A292">
            <v>160140</v>
          </cell>
          <cell r="E292">
            <v>6558931.92</v>
          </cell>
        </row>
        <row r="293">
          <cell r="A293">
            <v>260140</v>
          </cell>
          <cell r="E293">
            <v>2197952714.33</v>
          </cell>
        </row>
        <row r="294">
          <cell r="A294">
            <v>160240</v>
          </cell>
        </row>
        <row r="295">
          <cell r="A295">
            <v>260240</v>
          </cell>
          <cell r="E295">
            <v>318142353.44</v>
          </cell>
        </row>
        <row r="296">
          <cell r="A296">
            <v>160340</v>
          </cell>
        </row>
        <row r="297">
          <cell r="A297">
            <v>260340</v>
          </cell>
        </row>
        <row r="298">
          <cell r="A298">
            <v>160440</v>
          </cell>
        </row>
        <row r="299">
          <cell r="A299">
            <v>260440</v>
          </cell>
        </row>
        <row r="300">
          <cell r="A300">
            <v>160540</v>
          </cell>
          <cell r="E300">
            <v>763524.97</v>
          </cell>
        </row>
        <row r="301">
          <cell r="A301">
            <v>260540</v>
          </cell>
        </row>
        <row r="302">
          <cell r="A302">
            <v>160740</v>
          </cell>
        </row>
        <row r="303">
          <cell r="A303">
            <v>260740</v>
          </cell>
        </row>
        <row r="304">
          <cell r="A304">
            <v>160840</v>
          </cell>
        </row>
        <row r="305">
          <cell r="A305">
            <v>260840</v>
          </cell>
        </row>
        <row r="306">
          <cell r="A306">
            <v>160940</v>
          </cell>
          <cell r="E306">
            <v>25050154.6</v>
          </cell>
        </row>
        <row r="307">
          <cell r="A307">
            <v>260940</v>
          </cell>
          <cell r="E307">
            <v>43786821.21</v>
          </cell>
        </row>
        <row r="308">
          <cell r="A308">
            <v>161240</v>
          </cell>
          <cell r="E308">
            <v>10342484.02</v>
          </cell>
        </row>
        <row r="309">
          <cell r="A309">
            <v>261240</v>
          </cell>
          <cell r="E309">
            <v>4545786.19</v>
          </cell>
        </row>
        <row r="310">
          <cell r="A310">
            <v>161440</v>
          </cell>
          <cell r="E310">
            <v>2630655.23</v>
          </cell>
        </row>
        <row r="311">
          <cell r="A311">
            <v>261440</v>
          </cell>
          <cell r="E311">
            <v>29123154.76</v>
          </cell>
        </row>
        <row r="312">
          <cell r="A312">
            <v>161540</v>
          </cell>
        </row>
        <row r="313">
          <cell r="A313">
            <v>261540</v>
          </cell>
          <cell r="E313">
            <v>24384834.15</v>
          </cell>
        </row>
        <row r="314">
          <cell r="A314">
            <v>161640</v>
          </cell>
          <cell r="E314">
            <v>380818.27</v>
          </cell>
        </row>
        <row r="315">
          <cell r="A315">
            <v>261640</v>
          </cell>
          <cell r="E315">
            <v>14074694.45</v>
          </cell>
        </row>
        <row r="316">
          <cell r="A316">
            <v>161740</v>
          </cell>
        </row>
        <row r="317">
          <cell r="A317">
            <v>261740</v>
          </cell>
        </row>
        <row r="318">
          <cell r="A318">
            <v>161840</v>
          </cell>
        </row>
        <row r="319">
          <cell r="A319">
            <v>261840</v>
          </cell>
          <cell r="E319">
            <v>160753574.7</v>
          </cell>
        </row>
        <row r="320">
          <cell r="A320">
            <v>161940</v>
          </cell>
        </row>
        <row r="321">
          <cell r="A321">
            <v>261940</v>
          </cell>
        </row>
        <row r="322">
          <cell r="A322">
            <v>170140</v>
          </cell>
          <cell r="E322">
            <v>1108304153.67</v>
          </cell>
        </row>
        <row r="323">
          <cell r="A323">
            <v>270140</v>
          </cell>
        </row>
        <row r="324">
          <cell r="A324">
            <v>170240</v>
          </cell>
          <cell r="E324">
            <v>88988933.2</v>
          </cell>
        </row>
        <row r="325">
          <cell r="A325">
            <v>270240</v>
          </cell>
        </row>
        <row r="326">
          <cell r="A326">
            <v>170440</v>
          </cell>
          <cell r="E326">
            <v>68307681.41</v>
          </cell>
        </row>
        <row r="327">
          <cell r="A327">
            <v>270440</v>
          </cell>
          <cell r="E327">
            <v>80155931.55</v>
          </cell>
        </row>
        <row r="328">
          <cell r="A328">
            <v>170540</v>
          </cell>
        </row>
        <row r="329">
          <cell r="A329">
            <v>270540</v>
          </cell>
        </row>
        <row r="330">
          <cell r="A330">
            <v>170840</v>
          </cell>
          <cell r="E330">
            <v>595599941.58</v>
          </cell>
        </row>
        <row r="331">
          <cell r="A331">
            <v>270840</v>
          </cell>
          <cell r="E331">
            <v>884959.63</v>
          </cell>
        </row>
        <row r="332">
          <cell r="A332">
            <v>170940</v>
          </cell>
          <cell r="E332">
            <v>49440398.66</v>
          </cell>
        </row>
        <row r="333">
          <cell r="A333">
            <v>270940</v>
          </cell>
        </row>
        <row r="334">
          <cell r="A334">
            <v>171640</v>
          </cell>
          <cell r="E334">
            <v>5937007402.78</v>
          </cell>
        </row>
        <row r="335">
          <cell r="A335">
            <v>271640</v>
          </cell>
          <cell r="E335">
            <v>5313336704.85</v>
          </cell>
        </row>
        <row r="336">
          <cell r="A336">
            <v>171740</v>
          </cell>
          <cell r="E336">
            <v>26109876.28</v>
          </cell>
        </row>
        <row r="337">
          <cell r="A337">
            <v>271740</v>
          </cell>
          <cell r="E337">
            <v>57794721.5</v>
          </cell>
        </row>
        <row r="338">
          <cell r="A338">
            <v>171840</v>
          </cell>
          <cell r="E338">
            <v>18708806.56</v>
          </cell>
        </row>
        <row r="339">
          <cell r="A339">
            <v>271840</v>
          </cell>
          <cell r="E339">
            <v>14764661.79</v>
          </cell>
        </row>
        <row r="340">
          <cell r="A340">
            <v>180140</v>
          </cell>
          <cell r="E340">
            <v>885385.99</v>
          </cell>
        </row>
        <row r="341">
          <cell r="A341">
            <v>280140</v>
          </cell>
        </row>
        <row r="342">
          <cell r="A342">
            <v>180240</v>
          </cell>
          <cell r="E342">
            <v>4825.04</v>
          </cell>
        </row>
        <row r="343">
          <cell r="A343">
            <v>280240</v>
          </cell>
          <cell r="E343">
            <v>246.5</v>
          </cell>
        </row>
        <row r="344">
          <cell r="A344">
            <v>180340</v>
          </cell>
        </row>
        <row r="345">
          <cell r="A345">
            <v>280340</v>
          </cell>
        </row>
        <row r="346">
          <cell r="A346">
            <v>180440</v>
          </cell>
        </row>
        <row r="347">
          <cell r="A347">
            <v>280440</v>
          </cell>
        </row>
        <row r="348">
          <cell r="A348">
            <v>180540</v>
          </cell>
        </row>
        <row r="349">
          <cell r="A349">
            <v>280540</v>
          </cell>
          <cell r="E349">
            <v>154323196.51</v>
          </cell>
        </row>
        <row r="350">
          <cell r="A350">
            <v>190140</v>
          </cell>
        </row>
        <row r="351">
          <cell r="A351">
            <v>290140</v>
          </cell>
          <cell r="E351">
            <v>11.22</v>
          </cell>
        </row>
        <row r="352">
          <cell r="A352">
            <v>190240</v>
          </cell>
        </row>
        <row r="353">
          <cell r="A353">
            <v>290240</v>
          </cell>
        </row>
        <row r="354">
          <cell r="A354">
            <v>190340</v>
          </cell>
        </row>
        <row r="355">
          <cell r="A355">
            <v>290340</v>
          </cell>
          <cell r="E355">
            <v>11.22</v>
          </cell>
        </row>
        <row r="356">
          <cell r="A356">
            <v>191140</v>
          </cell>
        </row>
        <row r="357">
          <cell r="A357">
            <v>291140</v>
          </cell>
          <cell r="E357">
            <v>11.22</v>
          </cell>
        </row>
        <row r="358">
          <cell r="A358">
            <v>191240</v>
          </cell>
        </row>
        <row r="359">
          <cell r="A359">
            <v>291240</v>
          </cell>
        </row>
        <row r="360">
          <cell r="A360">
            <v>191340</v>
          </cell>
        </row>
        <row r="361">
          <cell r="A361">
            <v>291340</v>
          </cell>
          <cell r="E361">
            <v>11.22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93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2" max="2" width="60.875" style="0" customWidth="1"/>
    <col min="3" max="4" width="13.625" style="10" customWidth="1"/>
    <col min="5" max="5" width="17.00390625" style="119" hidden="1" customWidth="1"/>
    <col min="6" max="6" width="17.00390625" style="120" hidden="1" customWidth="1"/>
    <col min="7" max="10" width="9.125" style="122" hidden="1" customWidth="1"/>
    <col min="11" max="11" width="19.875" style="0" hidden="1" customWidth="1"/>
    <col min="12" max="12" width="16.875" style="0" hidden="1" customWidth="1"/>
    <col min="13" max="14" width="9.125" style="0" hidden="1" customWidth="1"/>
    <col min="15" max="16" width="17.25390625" style="121" hidden="1" customWidth="1"/>
    <col min="17" max="17" width="17.125" style="0" hidden="1" customWidth="1"/>
    <col min="18" max="18" width="16.375" style="0" hidden="1" customWidth="1"/>
    <col min="19" max="19" width="10.875" style="0" bestFit="1" customWidth="1"/>
  </cols>
  <sheetData>
    <row r="4" spans="1:10" ht="17.25" customHeight="1">
      <c r="A4" s="174" t="s">
        <v>14</v>
      </c>
      <c r="B4" s="174"/>
      <c r="C4" s="174"/>
      <c r="D4" s="174"/>
      <c r="G4" s="175" t="s">
        <v>210</v>
      </c>
      <c r="H4" s="175"/>
      <c r="I4" s="175" t="s">
        <v>211</v>
      </c>
      <c r="J4" s="175"/>
    </row>
    <row r="5" spans="1:5" ht="17.25" customHeight="1">
      <c r="A5" s="179" t="s">
        <v>375</v>
      </c>
      <c r="B5" s="179"/>
      <c r="C5" s="179"/>
      <c r="D5" s="179"/>
      <c r="E5" s="179"/>
    </row>
    <row r="6" spans="2:4" ht="17.25">
      <c r="B6" s="1"/>
      <c r="C6" s="1"/>
      <c r="D6" s="1"/>
    </row>
    <row r="7" spans="2:4" ht="17.25">
      <c r="B7" s="1"/>
      <c r="C7" s="1"/>
      <c r="D7" s="1"/>
    </row>
    <row r="9" spans="2:6" ht="15">
      <c r="B9" s="2"/>
      <c r="C9" s="3"/>
      <c r="D9" s="77" t="s">
        <v>15</v>
      </c>
      <c r="E9" s="119" t="s">
        <v>212</v>
      </c>
      <c r="F9" s="120" t="s">
        <v>212</v>
      </c>
    </row>
    <row r="10" spans="1:6" ht="25.5">
      <c r="A10" s="4" t="s">
        <v>0</v>
      </c>
      <c r="B10" s="4" t="s">
        <v>16</v>
      </c>
      <c r="C10" s="5" t="s">
        <v>17</v>
      </c>
      <c r="D10" s="78" t="s">
        <v>18</v>
      </c>
      <c r="E10" s="123" t="s">
        <v>17</v>
      </c>
      <c r="F10" s="124" t="s">
        <v>18</v>
      </c>
    </row>
    <row r="11" spans="1:6" ht="12.75">
      <c r="A11" s="6">
        <v>1</v>
      </c>
      <c r="B11" s="6">
        <v>2</v>
      </c>
      <c r="C11" s="7">
        <v>3</v>
      </c>
      <c r="D11" s="7">
        <v>4</v>
      </c>
      <c r="E11" s="123"/>
      <c r="F11" s="124"/>
    </row>
    <row r="12" spans="1:6" ht="12.75" customHeight="1">
      <c r="A12" s="176" t="s">
        <v>19</v>
      </c>
      <c r="B12" s="177"/>
      <c r="C12" s="177"/>
      <c r="D12" s="178"/>
      <c r="E12" s="125"/>
      <c r="F12" s="126"/>
    </row>
    <row r="13" spans="1:19" ht="15">
      <c r="A13" s="127">
        <v>1</v>
      </c>
      <c r="B13" s="128" t="s">
        <v>20</v>
      </c>
      <c r="C13" s="129">
        <v>4256962</v>
      </c>
      <c r="D13" s="129">
        <v>4334146</v>
      </c>
      <c r="E13" s="130" t="e">
        <f>SUMIF('[1]symbols'!A$2:A$241,G13,'[1]symbols'!$F$2:$F$241)+SUMIF('[1]symbols'!$A$2:$A$241,G13,'[1]symbols'!$G$2:$G$241)-SUMIF('[1]symbols'!$A$2:$A$241,H13,'[1]symbols'!$F$2:$F$241)-SUMIF('[1]symbols'!$A$2:$A$241,H13,'[1]symbols'!$G$2:$G$241)</f>
        <v>#VALUE!</v>
      </c>
      <c r="F13" s="131" t="e">
        <f>SUMIF('[1]symbols'!$A$2:$A$241,I13,'[1]symbols'!$F$2:$F$241)+SUMIF('[1]symbols'!$A$2:$A$241,I13,'[1]symbols'!$G$2:$G$241)-SUMIF('[1]symbols'!$A$2:$A$241,J13,'[1]symbols'!$F$2:$F$241)-SUMIF('[1]symbols'!$A$2:$A$241,J13,'[1]symbols'!$G$2:$G$241)</f>
        <v>#VALUE!</v>
      </c>
      <c r="G13" s="122" t="s">
        <v>213</v>
      </c>
      <c r="H13" s="122" t="s">
        <v>214</v>
      </c>
      <c r="I13" s="122" t="s">
        <v>215</v>
      </c>
      <c r="J13" s="122" t="s">
        <v>216</v>
      </c>
      <c r="K13" s="132"/>
      <c r="L13" s="120"/>
      <c r="O13" s="133">
        <v>4937759489.96</v>
      </c>
      <c r="P13" s="134">
        <v>6845348887.77</v>
      </c>
      <c r="Q13" s="120" t="e">
        <f aca="true" t="shared" si="0" ref="Q13:Q19">O13-E13</f>
        <v>#VALUE!</v>
      </c>
      <c r="S13" s="132"/>
    </row>
    <row r="14" spans="1:17" ht="12.75">
      <c r="A14" s="127">
        <v>2</v>
      </c>
      <c r="B14" s="135" t="s">
        <v>21</v>
      </c>
      <c r="C14" s="129">
        <v>143117</v>
      </c>
      <c r="D14" s="129">
        <v>68238</v>
      </c>
      <c r="E14" s="131" t="e">
        <f>SUMIF('[1]symbols'!A$2:A$241,G14,'[1]symbols'!$F$2:$F$241)+SUMIF('[1]symbols'!$A$2:$A$241,G14,'[1]symbols'!$G$2:$G$241)-SUMIF('[1]symbols'!$A$2:$A$241,H14,'[1]symbols'!$F$2:$F$241)-SUMIF('[1]symbols'!$A$2:$A$241,H14,'[1]symbols'!$G$2:$G$241)</f>
        <v>#VALUE!</v>
      </c>
      <c r="F14" s="131" t="e">
        <f>SUMIF('[1]symbols'!$A$2:$A$241,I14,'[1]symbols'!$F$2:$F$241)+SUMIF('[1]symbols'!$A$2:$A$241,I14,'[1]symbols'!$G$2:$G$241)-SUMIF('[1]symbols'!$A$2:$A$241,J14,'[1]symbols'!$F$2:$F$241)-SUMIF('[1]symbols'!$A$2:$A$241,J14,'[1]symbols'!$G$2:$G$241)</f>
        <v>#VALUE!</v>
      </c>
      <c r="G14" s="122" t="s">
        <v>217</v>
      </c>
      <c r="H14" s="122" t="s">
        <v>218</v>
      </c>
      <c r="I14" s="122" t="s">
        <v>219</v>
      </c>
      <c r="J14" s="122" t="s">
        <v>220</v>
      </c>
      <c r="K14" s="120"/>
      <c r="L14" s="120"/>
      <c r="O14" s="134">
        <v>70253836.37</v>
      </c>
      <c r="P14" s="134">
        <v>183187537.88</v>
      </c>
      <c r="Q14" s="120" t="e">
        <f t="shared" si="0"/>
        <v>#VALUE!</v>
      </c>
    </row>
    <row r="15" spans="1:17" ht="12.75">
      <c r="A15" s="127">
        <v>3</v>
      </c>
      <c r="B15" s="135" t="s">
        <v>22</v>
      </c>
      <c r="C15" s="129">
        <v>1143572</v>
      </c>
      <c r="D15" s="129">
        <v>373796</v>
      </c>
      <c r="E15" s="131" t="e">
        <f>SUMIF('[1]symbols'!A$2:A$241,G15,'[1]symbols'!$F$2:$F$241)+SUMIF('[1]symbols'!$A$2:$A$241,G15,'[1]symbols'!$G$2:$G$241)-SUMIF('[1]symbols'!$A$2:$A$241,H15,'[1]symbols'!$F$2:$F$241)-SUMIF('[1]symbols'!$A$2:$A$241,H15,'[1]symbols'!$G$2:$G$241)</f>
        <v>#VALUE!</v>
      </c>
      <c r="F15" s="131" t="e">
        <f>SUMIF('[1]symbols'!A4:A243,I15,'[1]symbols'!F4:F243)+SUMIF('[1]symbols'!A4:A243,I15,'[1]symbols'!G4:G243)-SUMIF('[1]symbols'!A4:A243,J15,'[1]symbols'!F4:F243)-SUMIF('[1]symbols'!A4:A243,J15,'[1]symbols'!G4:G243)</f>
        <v>#VALUE!</v>
      </c>
      <c r="G15" s="122" t="s">
        <v>221</v>
      </c>
      <c r="H15" s="122" t="s">
        <v>222</v>
      </c>
      <c r="I15" s="122" t="s">
        <v>223</v>
      </c>
      <c r="J15" s="122" t="s">
        <v>224</v>
      </c>
      <c r="K15" s="120"/>
      <c r="L15" s="120"/>
      <c r="O15" s="134">
        <v>366039700.53</v>
      </c>
      <c r="P15" s="134">
        <v>0</v>
      </c>
      <c r="Q15" s="120" t="e">
        <f t="shared" si="0"/>
        <v>#VALUE!</v>
      </c>
    </row>
    <row r="16" spans="1:17" ht="25.5">
      <c r="A16" s="127">
        <v>4</v>
      </c>
      <c r="B16" s="135" t="s">
        <v>23</v>
      </c>
      <c r="C16" s="169">
        <v>2102</v>
      </c>
      <c r="D16" s="129">
        <v>0</v>
      </c>
      <c r="E16" s="136" t="e">
        <f>SUMIF('[1]symbols'!A$2:A$241,G16,'[1]symbols'!$F$2:$F$241)+SUMIF('[1]symbols'!$A$2:$A$241,G16,'[1]symbols'!$G$2:$G$241)-SUMIF('[1]symbols'!$A$2:$A$241,H16,'[1]symbols'!$F$2:$F$241)-SUMIF('[1]symbols'!$A$2:$A$241,H16,'[1]symbols'!$G$2:$G$241)</f>
        <v>#VALUE!</v>
      </c>
      <c r="F16" s="131" t="e">
        <f>SUMIF('[1]symbols'!A5:A244,I16,'[1]symbols'!F5:F244)+SUMIF('[1]symbols'!A5:A244,I16,'[1]symbols'!G5:G244)-SUMIF('[1]symbols'!A5:A244,J16,'[1]symbols'!F5:F244)-SUMIF('[1]symbols'!A5:A244,J16,'[1]symbols'!G5:G244)</f>
        <v>#VALUE!</v>
      </c>
      <c r="G16" s="122" t="s">
        <v>225</v>
      </c>
      <c r="H16" s="122" t="s">
        <v>226</v>
      </c>
      <c r="I16" s="122" t="s">
        <v>227</v>
      </c>
      <c r="J16" s="122" t="s">
        <v>228</v>
      </c>
      <c r="K16" s="120"/>
      <c r="L16" s="120"/>
      <c r="O16" s="134">
        <v>0</v>
      </c>
      <c r="P16" s="134">
        <v>0</v>
      </c>
      <c r="Q16" s="120" t="e">
        <f t="shared" si="0"/>
        <v>#VALUE!</v>
      </c>
    </row>
    <row r="17" spans="1:17" ht="15">
      <c r="A17" s="127">
        <v>5</v>
      </c>
      <c r="B17" s="135" t="s">
        <v>24</v>
      </c>
      <c r="C17" s="129">
        <v>2284098</v>
      </c>
      <c r="D17" s="129">
        <v>278270</v>
      </c>
      <c r="E17" s="130" t="e">
        <f>SUMIF('[1]symbols'!A$2:A$241,G17,'[1]symbols'!$F$2:$F$241)+SUMIF('[1]symbols'!$A$2:$A$241,G17,'[1]symbols'!$G$2:$G$241)-SUMIF('[1]symbols'!$A$2:$A$241,H17,'[1]symbols'!$F$2:$F$241)-SUMIF('[1]symbols'!$A$2:$A$241,H17,'[1]symbols'!$G$2:$G$241)</f>
        <v>#VALUE!</v>
      </c>
      <c r="F17" s="131" t="e">
        <f>SUMIF('[1]symbols'!$A$2:$A$241,I17,'[1]symbols'!$F$2:$F$241)+SUMIF('[1]symbols'!$A$2:$A$241,I17,'[1]symbols'!$G$2:$G$241)-SUMIF('[1]symbols'!$A$2:$A$241,J17,'[1]symbols'!$F$2:$F$241)-SUMIF('[1]symbols'!$A$2:$A$241,J17,'[1]symbols'!$G$2:$G$241)</f>
        <v>#VALUE!</v>
      </c>
      <c r="G17" s="122" t="s">
        <v>229</v>
      </c>
      <c r="H17" s="122" t="s">
        <v>230</v>
      </c>
      <c r="I17" s="122" t="s">
        <v>231</v>
      </c>
      <c r="J17" s="122" t="s">
        <v>232</v>
      </c>
      <c r="K17" s="120"/>
      <c r="L17" s="120"/>
      <c r="O17" s="137">
        <v>4314001131.13</v>
      </c>
      <c r="P17" s="134">
        <v>4711051335.82</v>
      </c>
      <c r="Q17" s="120" t="e">
        <f t="shared" si="0"/>
        <v>#VALUE!</v>
      </c>
    </row>
    <row r="18" spans="1:17" ht="15">
      <c r="A18" s="127" t="s">
        <v>1</v>
      </c>
      <c r="B18" s="138" t="s">
        <v>25</v>
      </c>
      <c r="C18" s="129">
        <v>1221788</v>
      </c>
      <c r="D18" s="129">
        <v>238162</v>
      </c>
      <c r="E18" s="130" t="e">
        <f>SUMIF('[1]symbols'!A6:A245,G17,'[1]symbols'!G6:G245)-SUMIF('[1]symbols'!A6:A245,H17,'[1]symbols'!G6:G245)</f>
        <v>#VALUE!</v>
      </c>
      <c r="F18" s="131" t="e">
        <f>SUMIF('[1]symbols'!A6:A245,I17,'[1]symbols'!G6:G245)-SUMIF('[1]symbols'!A6:A245,J17,'[1]symbols'!G6:G245)</f>
        <v>#VALUE!</v>
      </c>
      <c r="G18" s="122" t="s">
        <v>229</v>
      </c>
      <c r="H18" s="122" t="s">
        <v>230</v>
      </c>
      <c r="I18" s="122" t="s">
        <v>231</v>
      </c>
      <c r="J18" s="122" t="s">
        <v>232</v>
      </c>
      <c r="K18" s="120"/>
      <c r="L18" s="120"/>
      <c r="O18" s="137">
        <v>2356144000.81</v>
      </c>
      <c r="P18" s="134">
        <v>2620247012.03</v>
      </c>
      <c r="Q18" s="120" t="e">
        <f t="shared" si="0"/>
        <v>#VALUE!</v>
      </c>
    </row>
    <row r="19" spans="1:17" ht="15">
      <c r="A19" s="127" t="s">
        <v>2</v>
      </c>
      <c r="B19" s="138" t="s">
        <v>26</v>
      </c>
      <c r="C19" s="129">
        <v>-18420</v>
      </c>
      <c r="D19" s="129">
        <v>-24513</v>
      </c>
      <c r="E19" s="130" t="e">
        <f>SUMIF('[1]symbols'!A8:A247,G19,'[1]symbols'!F8:F247)+SUMIF('[1]symbols'!A8:A247,G19,'[1]symbols'!G8:G247)-SUMIF('[1]symbols'!A8:A247,H19,'[1]symbols'!F8:F247)-SUMIF('[1]symbols'!A8:A247,H19,'[1]symbols'!G8:G247)</f>
        <v>#VALUE!</v>
      </c>
      <c r="F19" s="131" t="e">
        <f>SUMIF('[1]symbols'!A8:A247,I19,'[1]symbols'!F8:F247)+SUMIF('[1]symbols'!A8:A247,I19,'[1]symbols'!G8:G247)-SUMIF('[1]symbols'!A8:A247,J19,'[1]symbols'!F8:F247)-SUMIF('[1]symbols'!A8:A247,J19,'[1]symbols'!G8:G247)</f>
        <v>#VALUE!</v>
      </c>
      <c r="G19" s="122">
        <v>111311</v>
      </c>
      <c r="H19" s="122">
        <v>211311</v>
      </c>
      <c r="I19" s="122">
        <v>111321</v>
      </c>
      <c r="J19" s="122">
        <v>211321</v>
      </c>
      <c r="K19" s="120"/>
      <c r="L19" s="120"/>
      <c r="O19" s="139">
        <v>-59336951.73</v>
      </c>
      <c r="P19" s="134">
        <v>-32029314.66</v>
      </c>
      <c r="Q19" s="119" t="e">
        <f t="shared" si="0"/>
        <v>#VALUE!</v>
      </c>
    </row>
    <row r="20" spans="1:17" ht="12.75">
      <c r="A20" s="127">
        <v>6</v>
      </c>
      <c r="B20" s="135" t="s">
        <v>27</v>
      </c>
      <c r="C20" s="129">
        <v>17364426</v>
      </c>
      <c r="D20" s="129">
        <v>17000133</v>
      </c>
      <c r="E20" s="131" t="e">
        <f>E21+E24</f>
        <v>#VALUE!</v>
      </c>
      <c r="F20" s="131" t="e">
        <f>F21+F24</f>
        <v>#VALUE!</v>
      </c>
      <c r="G20" s="122" t="s">
        <v>233</v>
      </c>
      <c r="H20" s="122" t="s">
        <v>233</v>
      </c>
      <c r="I20" s="122" t="s">
        <v>233</v>
      </c>
      <c r="J20" s="122" t="s">
        <v>233</v>
      </c>
      <c r="K20" s="120"/>
      <c r="L20" s="120"/>
      <c r="O20" s="134">
        <v>16771072779.38</v>
      </c>
      <c r="P20" s="134">
        <v>15573812949.59</v>
      </c>
      <c r="Q20" s="120"/>
    </row>
    <row r="21" spans="1:18" ht="15">
      <c r="A21" s="127" t="s">
        <v>3</v>
      </c>
      <c r="B21" s="138" t="s">
        <v>28</v>
      </c>
      <c r="C21" s="129">
        <v>13951440</v>
      </c>
      <c r="D21" s="129">
        <v>13615474</v>
      </c>
      <c r="E21" s="130" t="e">
        <f>SUMIF('[1]symbols'!A$2:A$241,G21,'[1]symbols'!$F$2:$F$241)+SUMIF('[1]symbols'!$A$2:$A$241,G21,'[1]symbols'!$G$2:$G$241)-SUMIF('[1]symbols'!$A$2:$A$241,H21,'[1]symbols'!$F$2:$F$241)-SUMIF('[1]symbols'!$A$2:$A$241,H21,'[1]symbols'!$G$2:$G$241)</f>
        <v>#VALUE!</v>
      </c>
      <c r="F21" s="131" t="e">
        <f>SUMIF('[1]symbols'!$A$2:$A$241,I21,'[1]symbols'!$F$2:$F$241)+SUMIF('[1]symbols'!$A$2:$A$241,I21,'[1]symbols'!$G$2:$G$241)-SUMIF('[1]symbols'!$A$2:$A$241,J21,'[1]symbols'!$F$2:$F$241)-SUMIF('[1]symbols'!$A$2:$A$241,J21,'[1]symbols'!$G$2:$G$241)</f>
        <v>#VALUE!</v>
      </c>
      <c r="G21" s="122" t="s">
        <v>234</v>
      </c>
      <c r="H21" s="122" t="s">
        <v>235</v>
      </c>
      <c r="I21" s="122" t="s">
        <v>236</v>
      </c>
      <c r="J21" s="122" t="s">
        <v>237</v>
      </c>
      <c r="K21" s="120"/>
      <c r="L21" s="120"/>
      <c r="O21" s="137">
        <v>13061290436.01</v>
      </c>
      <c r="P21" s="134">
        <v>12432591822.5</v>
      </c>
      <c r="Q21" s="120" t="e">
        <f>O21-E21</f>
        <v>#VALUE!</v>
      </c>
      <c r="R21" s="120"/>
    </row>
    <row r="22" spans="1:17" ht="15">
      <c r="A22" s="127" t="s">
        <v>4</v>
      </c>
      <c r="B22" s="138" t="s">
        <v>25</v>
      </c>
      <c r="C22" s="129">
        <v>7727389</v>
      </c>
      <c r="D22" s="129">
        <v>6924804</v>
      </c>
      <c r="E22" s="130" t="e">
        <f>SUMIF('[1]symbols'!A10:A249,G21,'[1]symbols'!G10:G249)-SUMIF('[1]symbols'!A10:A249,H21,'[1]symbols'!G10:G249)</f>
        <v>#VALUE!</v>
      </c>
      <c r="F22" s="131" t="e">
        <f>SUMIF('[1]symbols'!A10:A249,I21,'[1]symbols'!G10:G249)-SUMIF('[1]symbols'!A10:A249,J21,'[1]symbols'!G10:G249)</f>
        <v>#VALUE!</v>
      </c>
      <c r="G22" s="122" t="s">
        <v>234</v>
      </c>
      <c r="H22" s="122" t="s">
        <v>235</v>
      </c>
      <c r="I22" s="122" t="s">
        <v>236</v>
      </c>
      <c r="J22" s="122" t="s">
        <v>237</v>
      </c>
      <c r="K22" s="120"/>
      <c r="L22" s="120"/>
      <c r="O22" s="137">
        <v>6248614505.97</v>
      </c>
      <c r="P22" s="134">
        <v>5702212358.44</v>
      </c>
      <c r="Q22" s="120" t="e">
        <f>O22-E22</f>
        <v>#VALUE!</v>
      </c>
    </row>
    <row r="23" spans="1:17" ht="12.75">
      <c r="A23" s="127" t="s">
        <v>5</v>
      </c>
      <c r="B23" s="138" t="s">
        <v>29</v>
      </c>
      <c r="C23" s="129">
        <v>-1779036</v>
      </c>
      <c r="D23" s="129">
        <v>-1794899</v>
      </c>
      <c r="E23" s="131" t="e">
        <f>SUMIF('[1]symbols'!A12:A251,G23,'[1]symbols'!F12:F251)+SUMIF('[1]symbols'!A12:A251,G23,'[1]symbols'!G12:G251)-SUMIF('[1]symbols'!A12:A251,H23,'[1]symbols'!F12:F251)-SUMIF('[1]symbols'!A12:A251,H23,'[1]symbols'!G12:G251)</f>
        <v>#VALUE!</v>
      </c>
      <c r="F23" s="131" t="e">
        <f>SUMIF('[1]symbols'!A12:A251,I23,'[1]symbols'!F12:F251)+SUMIF('[1]symbols'!A12:A251,I23,'[1]symbols'!G12:G251)-SUMIF('[1]symbols'!A12:A251,J23,'[1]symbols'!F12:F251)-SUMIF('[1]symbols'!A12:A251,J23,'[1]symbols'!G12:G251)</f>
        <v>#VALUE!</v>
      </c>
      <c r="G23" s="122">
        <v>113011</v>
      </c>
      <c r="H23" s="122">
        <v>213011</v>
      </c>
      <c r="I23" s="122">
        <v>113021</v>
      </c>
      <c r="J23" s="122">
        <v>213021</v>
      </c>
      <c r="K23" s="120"/>
      <c r="L23" s="120"/>
      <c r="O23" s="134">
        <v>-2070371140.39</v>
      </c>
      <c r="P23" s="134">
        <v>-2110337413.5</v>
      </c>
      <c r="Q23" s="120"/>
    </row>
    <row r="24" spans="1:18" ht="15">
      <c r="A24" s="127" t="s">
        <v>6</v>
      </c>
      <c r="B24" s="138" t="s">
        <v>30</v>
      </c>
      <c r="C24" s="129">
        <v>3412986</v>
      </c>
      <c r="D24" s="129">
        <v>3384659</v>
      </c>
      <c r="E24" s="130" t="e">
        <f>SUMIF('[1]symbols'!A$2:A$241,G24,'[1]symbols'!$F$2:$F$241)+SUMIF('[1]symbols'!$A$2:$A$241,G24,'[1]symbols'!$G$2:$G$241)-SUMIF('[1]symbols'!$A$2:$A$241,H24,'[1]symbols'!$F$2:$F$241)-SUMIF('[1]symbols'!$A$2:$A$241,H24,'[1]symbols'!$G$2:$G$241)</f>
        <v>#VALUE!</v>
      </c>
      <c r="F24" s="131" t="e">
        <f>SUMIF('[1]symbols'!$A$2:$A$241,I24,'[1]symbols'!$F$2:$F$241)+SUMIF('[1]symbols'!$A$2:$A$241,I24,'[1]symbols'!$G$2:$G$241)-SUMIF('[1]symbols'!$A$2:$A$241,J24,'[1]symbols'!$F$2:$F$241)-SUMIF('[1]symbols'!$A$2:$A$241,J24,'[1]symbols'!$G$2:$G$241)</f>
        <v>#VALUE!</v>
      </c>
      <c r="G24" s="122" t="s">
        <v>238</v>
      </c>
      <c r="H24" s="122" t="s">
        <v>239</v>
      </c>
      <c r="I24" s="122" t="s">
        <v>240</v>
      </c>
      <c r="J24" s="122" t="s">
        <v>241</v>
      </c>
      <c r="K24" s="120"/>
      <c r="L24" s="120"/>
      <c r="O24" s="137">
        <v>3709782343.37</v>
      </c>
      <c r="P24" s="134">
        <v>3141221127.09</v>
      </c>
      <c r="Q24" s="120" t="e">
        <f aca="true" t="shared" si="1" ref="Q24:Q42">O24-E24</f>
        <v>#VALUE!</v>
      </c>
      <c r="R24" s="120"/>
    </row>
    <row r="25" spans="1:18" ht="15">
      <c r="A25" s="127" t="s">
        <v>7</v>
      </c>
      <c r="B25" s="138" t="s">
        <v>25</v>
      </c>
      <c r="C25" s="129">
        <v>712121</v>
      </c>
      <c r="D25" s="129">
        <v>855363</v>
      </c>
      <c r="E25" s="130" t="e">
        <f>SUMIF('[1]symbols'!A13:A252,G24,'[1]symbols'!G13:G252)-SUMIF('[1]symbols'!A13:A252,H24,'[1]symbols'!G13:G252)</f>
        <v>#VALUE!</v>
      </c>
      <c r="F25" s="131" t="e">
        <f>SUMIF('[1]symbols'!A13:A252,I24,'[1]symbols'!G13:G252)-SUMIF('[1]symbols'!A13:A252,J24,'[1]symbols'!G13:G252)</f>
        <v>#VALUE!</v>
      </c>
      <c r="G25" s="122" t="s">
        <v>238</v>
      </c>
      <c r="H25" s="122" t="s">
        <v>239</v>
      </c>
      <c r="I25" s="122" t="s">
        <v>240</v>
      </c>
      <c r="J25" s="122" t="s">
        <v>241</v>
      </c>
      <c r="K25" s="120"/>
      <c r="L25" s="120"/>
      <c r="O25" s="137">
        <v>1068439855.1</v>
      </c>
      <c r="P25" s="134">
        <v>1366492181.19</v>
      </c>
      <c r="Q25" s="120" t="e">
        <f t="shared" si="1"/>
        <v>#VALUE!</v>
      </c>
      <c r="R25" s="120"/>
    </row>
    <row r="26" spans="1:18" ht="12.75">
      <c r="A26" s="127" t="s">
        <v>8</v>
      </c>
      <c r="B26" s="138" t="s">
        <v>29</v>
      </c>
      <c r="C26" s="129">
        <v>-2077933</v>
      </c>
      <c r="D26" s="129">
        <v>-1972437</v>
      </c>
      <c r="E26" s="131" t="e">
        <f>SUMIF('[1]symbols'!A15:A254,G26,'[1]symbols'!F15:F254)+SUMIF('[1]symbols'!A15:A254,G26,'[1]symbols'!G15:G254)-SUMIF('[1]symbols'!A15:A254,H26,'[1]symbols'!F15:F254)-SUMIF('[1]symbols'!A15:A254,H26,'[1]symbols'!G15:G254)</f>
        <v>#VALUE!</v>
      </c>
      <c r="F26" s="131" t="e">
        <f>SUMIF('[1]symbols'!A15:A254,I26,'[1]symbols'!F15:F254)+SUMIF('[1]symbols'!A15:A254,I26,'[1]symbols'!G15:G254)-SUMIF('[1]symbols'!A15:A254,J26,'[1]symbols'!F15:F254)-SUMIF('[1]symbols'!A15:A254,J26,'[1]symbols'!G15:G254)</f>
        <v>#VALUE!</v>
      </c>
      <c r="G26" s="122">
        <v>11321</v>
      </c>
      <c r="H26" s="122">
        <v>213211</v>
      </c>
      <c r="I26" s="122">
        <v>113221</v>
      </c>
      <c r="J26" s="122">
        <v>213221</v>
      </c>
      <c r="K26" s="120"/>
      <c r="L26" s="120"/>
      <c r="O26" s="134">
        <v>-1464650947.73</v>
      </c>
      <c r="P26" s="134">
        <v>-2010826730.8</v>
      </c>
      <c r="Q26" s="120" t="e">
        <f t="shared" si="1"/>
        <v>#VALUE!</v>
      </c>
      <c r="R26" s="120"/>
    </row>
    <row r="27" spans="1:17" ht="12.75">
      <c r="A27" s="127">
        <v>7</v>
      </c>
      <c r="B27" s="135" t="s">
        <v>31</v>
      </c>
      <c r="C27" s="129">
        <v>3405063</v>
      </c>
      <c r="D27" s="129">
        <v>2978921</v>
      </c>
      <c r="E27" s="131" t="e">
        <f>SUMIF('[1]symbols'!A$2:A$241,G27,'[1]symbols'!$F$2:$F$241)+SUMIF('[1]symbols'!$A$2:$A$241,G27,'[1]symbols'!$G$2:$G$241)-SUMIF('[1]symbols'!$A$2:$A$241,H27,'[1]symbols'!$F$2:$F$241)-SUMIF('[1]symbols'!$A$2:$A$241,H27,'[1]symbols'!$G$2:$G$241)</f>
        <v>#VALUE!</v>
      </c>
      <c r="F27" s="131" t="e">
        <f>SUMIF('[1]symbols'!$A$2:$A$241,I27,'[1]symbols'!$F$2:$F$241)+SUMIF('[1]symbols'!$A$2:$A$241,I27,'[1]symbols'!$G$2:$G$241)-SUMIF('[1]symbols'!$A$2:$A$241,J27,'[1]symbols'!$F$2:$F$241)-SUMIF('[1]symbols'!$A$2:$A$241,J27,'[1]symbols'!$G$2:$G$241)</f>
        <v>#VALUE!</v>
      </c>
      <c r="G27" s="122" t="s">
        <v>242</v>
      </c>
      <c r="H27" s="122" t="s">
        <v>243</v>
      </c>
      <c r="I27" s="122" t="s">
        <v>244</v>
      </c>
      <c r="J27" s="122" t="s">
        <v>245</v>
      </c>
      <c r="K27" s="120"/>
      <c r="L27" s="120"/>
      <c r="O27" s="134">
        <v>2663064639.39</v>
      </c>
      <c r="P27" s="134">
        <v>4400757575.29</v>
      </c>
      <c r="Q27" s="120" t="e">
        <f t="shared" si="1"/>
        <v>#VALUE!</v>
      </c>
    </row>
    <row r="28" spans="1:17" ht="14.25" customHeight="1">
      <c r="A28" s="127" t="s">
        <v>9</v>
      </c>
      <c r="B28" s="138" t="s">
        <v>32</v>
      </c>
      <c r="C28" s="129">
        <v>-21576</v>
      </c>
      <c r="D28" s="129">
        <v>-68279</v>
      </c>
      <c r="E28" s="131" t="e">
        <f>SUMIF('[1]symbols'!A17:A256,G28,'[1]symbols'!F17:F256)+SUMIF('[1]symbols'!A17:A256,G28,'[1]symbols'!G17:G256)-SUMIF('[1]symbols'!A17:A256,H28,'[1]symbols'!F17:F256)-SUMIF('[1]symbols'!A17:A256,H28,'[1]symbols'!G17:G256)</f>
        <v>#VALUE!</v>
      </c>
      <c r="F28" s="131" t="e">
        <f>SUMIF('[1]symbols'!A17:A256,I28,'[1]symbols'!F17:F256)+SUMIF('[1]symbols'!A17:A256,I28,'[1]symbols'!G17:G256)-SUMIF('[1]symbols'!A17:A256,J28,'[1]symbols'!F17:F256)-SUMIF('[1]symbols'!A17:A256,J28,'[1]symbols'!G17:G256)</f>
        <v>#VALUE!</v>
      </c>
      <c r="G28" s="122">
        <v>111511</v>
      </c>
      <c r="H28" s="122">
        <v>211511</v>
      </c>
      <c r="I28" s="122">
        <v>111521</v>
      </c>
      <c r="J28" s="122">
        <v>211521</v>
      </c>
      <c r="K28" s="120"/>
      <c r="L28" s="120"/>
      <c r="O28" s="134">
        <v>-114789185.24</v>
      </c>
      <c r="P28" s="134">
        <v>-96411643.24</v>
      </c>
      <c r="Q28" s="120" t="e">
        <f t="shared" si="1"/>
        <v>#VALUE!</v>
      </c>
    </row>
    <row r="29" spans="1:17" ht="12.75">
      <c r="A29" s="127">
        <v>8</v>
      </c>
      <c r="B29" s="135" t="s">
        <v>33</v>
      </c>
      <c r="C29" s="129">
        <v>0</v>
      </c>
      <c r="D29" s="129">
        <v>0</v>
      </c>
      <c r="E29" s="131" t="e">
        <f>SUMIF('[1]symbols'!A$2:A$241,G29,'[1]symbols'!$F$2:$F$241)+SUMIF('[1]symbols'!$A$2:$A$241,G29,'[1]symbols'!$G$2:$G$241)-SUMIF('[1]symbols'!$A$2:$A$241,H29,'[1]symbols'!$F$2:$F$241)-SUMIF('[1]symbols'!$A$2:$A$241,H29,'[1]symbols'!$G$2:$G$241)</f>
        <v>#VALUE!</v>
      </c>
      <c r="F29" s="131" t="e">
        <f>SUMIF('[1]symbols'!A18:A257,I29,'[1]symbols'!F18:F257)+SUMIF('[1]symbols'!A18:A257,I29,'[1]symbols'!G18:G257)-SUMIF('[1]symbols'!A18:A257,J29,'[1]symbols'!F18:F257)-SUMIF('[1]symbols'!A18:A257,J29,'[1]symbols'!G18:G257)</f>
        <v>#VALUE!</v>
      </c>
      <c r="G29" s="122" t="s">
        <v>246</v>
      </c>
      <c r="H29" s="122" t="s">
        <v>247</v>
      </c>
      <c r="I29" s="122" t="s">
        <v>248</v>
      </c>
      <c r="J29" s="122" t="s">
        <v>249</v>
      </c>
      <c r="K29" s="120"/>
      <c r="L29" s="120"/>
      <c r="O29" s="134">
        <v>0</v>
      </c>
      <c r="P29" s="134">
        <v>0</v>
      </c>
      <c r="Q29" s="120" t="e">
        <f t="shared" si="1"/>
        <v>#VALUE!</v>
      </c>
    </row>
    <row r="30" spans="1:17" ht="25.5">
      <c r="A30" s="127" t="s">
        <v>10</v>
      </c>
      <c r="B30" s="138" t="s">
        <v>34</v>
      </c>
      <c r="C30" s="129">
        <v>0</v>
      </c>
      <c r="D30" s="129">
        <v>0</v>
      </c>
      <c r="E30" s="131" t="e">
        <f>SUMIF('[1]symbols'!A19:A258,G30,'[1]symbols'!F19:F258)+SUMIF('[1]symbols'!A19:A258,G30,'[1]symbols'!G19:G258)-SUMIF('[1]symbols'!A19:A258,H30,'[1]symbols'!F19:F258)-SUMIF('[1]symbols'!A19:A258,H30,'[1]symbols'!G19:G258)</f>
        <v>#VALUE!</v>
      </c>
      <c r="F30" s="131" t="e">
        <f>SUMIF('[1]symbols'!A19:A258,I30,'[1]symbols'!F19:F258)+SUMIF('[1]symbols'!A19:A258,I30,'[1]symbols'!G19:G258)-SUMIF('[1]symbols'!A19:A258,J30,'[1]symbols'!F19:F258)-SUMIF('[1]symbols'!A19:A258,J30,'[1]symbols'!G19:G258)</f>
        <v>#VALUE!</v>
      </c>
      <c r="G30" s="122" t="s">
        <v>250</v>
      </c>
      <c r="H30" s="122" t="s">
        <v>251</v>
      </c>
      <c r="I30" s="122" t="s">
        <v>252</v>
      </c>
      <c r="J30" s="122" t="s">
        <v>253</v>
      </c>
      <c r="K30" s="120"/>
      <c r="L30" s="120"/>
      <c r="O30" s="134">
        <v>0</v>
      </c>
      <c r="P30" s="134">
        <v>0</v>
      </c>
      <c r="Q30" s="120" t="e">
        <f t="shared" si="1"/>
        <v>#VALUE!</v>
      </c>
    </row>
    <row r="31" spans="1:17" ht="12.75">
      <c r="A31" s="127">
        <v>9</v>
      </c>
      <c r="B31" s="135" t="s">
        <v>35</v>
      </c>
      <c r="C31" s="129">
        <v>0</v>
      </c>
      <c r="D31" s="129">
        <v>0</v>
      </c>
      <c r="E31" s="131" t="e">
        <f>SUMIF('[1]symbols'!A20:A259,G31,'[1]symbols'!F20:F259)+SUMIF('[1]symbols'!A20:A259,G31,'[1]symbols'!G20:G259)-SUMIF('[1]symbols'!A20:A259,H31,'[1]symbols'!F20:F259)-SUMIF('[1]symbols'!A20:A259,H31,'[1]symbols'!G20:G259)</f>
        <v>#VALUE!</v>
      </c>
      <c r="F31" s="131" t="e">
        <f>SUMIF('[1]symbols'!A20:A259,I31,'[1]symbols'!F20:F259)+SUMIF('[1]symbols'!A20:A259,I31,'[1]symbols'!G20:G259)-SUMIF('[1]symbols'!A20:A259,J31,'[1]symbols'!F20:F259)-SUMIF('[1]symbols'!A20:A259,J31,'[1]symbols'!G20:G259)</f>
        <v>#VALUE!</v>
      </c>
      <c r="G31" s="122" t="s">
        <v>254</v>
      </c>
      <c r="H31" s="122" t="s">
        <v>255</v>
      </c>
      <c r="I31" s="122" t="s">
        <v>256</v>
      </c>
      <c r="J31" s="122" t="s">
        <v>257</v>
      </c>
      <c r="K31" s="120"/>
      <c r="L31" s="120"/>
      <c r="O31" s="134">
        <v>0</v>
      </c>
      <c r="P31" s="134">
        <v>0</v>
      </c>
      <c r="Q31" s="120" t="e">
        <f t="shared" si="1"/>
        <v>#VALUE!</v>
      </c>
    </row>
    <row r="32" spans="1:17" ht="12.75">
      <c r="A32" s="127">
        <v>10</v>
      </c>
      <c r="B32" s="135" t="s">
        <v>36</v>
      </c>
      <c r="C32" s="129">
        <v>108005</v>
      </c>
      <c r="D32" s="129">
        <v>81645</v>
      </c>
      <c r="E32" s="131" t="e">
        <f>SUMIF('[1]symbols'!A$2:A$241,G32,'[1]symbols'!$F$2:$F$241)+SUMIF('[1]symbols'!$A$2:$A$241,G32,'[1]symbols'!$G$2:$G$241)-SUMIF('[1]symbols'!$A$2:$A$241,H32,'[1]symbols'!$F$2:$F$241)-SUMIF('[1]symbols'!$A$2:$A$241,H32,'[1]symbols'!$G$2:$G$241)</f>
        <v>#VALUE!</v>
      </c>
      <c r="F32" s="131" t="e">
        <f>SUMIF('[1]symbols'!$A$2:$A$241,I32,'[1]symbols'!$F$2:$F$241)+SUMIF('[1]symbols'!$A$2:$A$241,I32,'[1]symbols'!$G$2:$G$241)-SUMIF('[1]symbols'!$A$2:$A$241,J32,'[1]symbols'!$F$2:$F$241)-SUMIF('[1]symbols'!$A$2:$A$241,J32,'[1]symbols'!$G$2:$G$241)</f>
        <v>#VALUE!</v>
      </c>
      <c r="G32" s="122" t="s">
        <v>258</v>
      </c>
      <c r="H32" s="122" t="s">
        <v>259</v>
      </c>
      <c r="I32" s="122" t="s">
        <v>260</v>
      </c>
      <c r="J32" s="122" t="s">
        <v>261</v>
      </c>
      <c r="K32" s="120"/>
      <c r="L32" s="120"/>
      <c r="O32" s="134">
        <v>78068483.98</v>
      </c>
      <c r="P32" s="134">
        <v>70666970.26</v>
      </c>
      <c r="Q32" s="120" t="e">
        <f t="shared" si="1"/>
        <v>#VALUE!</v>
      </c>
    </row>
    <row r="33" spans="1:17" ht="12.75">
      <c r="A33" s="127">
        <v>11</v>
      </c>
      <c r="B33" s="135" t="s">
        <v>37</v>
      </c>
      <c r="C33" s="169">
        <v>18931</v>
      </c>
      <c r="D33" s="129">
        <v>0</v>
      </c>
      <c r="E33" s="136" t="e">
        <f>SUMIF('[1]symbols'!A$2:A$241,G33,'[1]symbols'!$F$2:$F$241)+SUMIF('[1]symbols'!$A$2:$A$241,G33,'[1]symbols'!$G$2:$G$241)-SUMIF('[1]symbols'!$A$2:$A$241,H33,'[1]symbols'!$F$2:$F$241)-SUMIF('[1]symbols'!$A$2:$A$241,H33,'[1]symbols'!$G$2:$G$241)</f>
        <v>#VALUE!</v>
      </c>
      <c r="F33" s="131" t="e">
        <f>SUMIF('[1]symbols'!$A$2:$A$241,I33,'[1]symbols'!$F$2:$F$241)+SUMIF('[1]symbols'!$A$2:$A$241,I33,'[1]symbols'!$G$2:$G$241)-SUMIF('[1]symbols'!$A$2:$A$241,J33,'[1]symbols'!$F$2:$F$241)-SUMIF('[1]symbols'!$A$2:$A$241,J33,'[1]symbols'!$G$2:$G$241)</f>
        <v>#VALUE!</v>
      </c>
      <c r="G33" s="122" t="s">
        <v>262</v>
      </c>
      <c r="H33" s="122" t="s">
        <v>263</v>
      </c>
      <c r="I33" s="122" t="s">
        <v>264</v>
      </c>
      <c r="J33" s="122" t="s">
        <v>265</v>
      </c>
      <c r="K33" s="120"/>
      <c r="L33" s="120"/>
      <c r="O33" s="134">
        <v>0</v>
      </c>
      <c r="P33" s="134">
        <v>307292</v>
      </c>
      <c r="Q33" s="120" t="e">
        <f t="shared" si="1"/>
        <v>#VALUE!</v>
      </c>
    </row>
    <row r="34" spans="1:17" ht="12.75">
      <c r="A34" s="127">
        <v>12</v>
      </c>
      <c r="B34" s="135" t="s">
        <v>38</v>
      </c>
      <c r="C34" s="129">
        <v>47758</v>
      </c>
      <c r="D34" s="129">
        <v>79325</v>
      </c>
      <c r="E34" s="131" t="e">
        <f>SUMIF('[1]symbols'!A$2:A$241,G34,'[1]symbols'!$F$2:$F$241)+SUMIF('[1]symbols'!$A$2:$A$241,G34,'[1]symbols'!$G$2:$G$241)-SUMIF('[1]symbols'!$A$2:$A$241,H34,'[1]symbols'!$F$2:$F$241)-SUMIF('[1]symbols'!$A$2:$A$241,H34,'[1]symbols'!$G$2:$G$241)</f>
        <v>#VALUE!</v>
      </c>
      <c r="F34" s="131" t="e">
        <f>SUMIF('[1]symbols'!$A$2:$A$241,I34,'[1]symbols'!$F$2:$F$241)+SUMIF('[1]symbols'!$A$2:$A$241,I34,'[1]symbols'!$G$2:$G$241)-SUMIF('[1]symbols'!$A$2:$A$241,J34,'[1]symbols'!$F$2:$F$241)-SUMIF('[1]symbols'!$A$2:$A$241,J34,'[1]symbols'!$G$2:$G$241)</f>
        <v>#VALUE!</v>
      </c>
      <c r="G34" s="122" t="s">
        <v>266</v>
      </c>
      <c r="H34" s="122" t="s">
        <v>267</v>
      </c>
      <c r="I34" s="122" t="s">
        <v>268</v>
      </c>
      <c r="J34" s="122" t="s">
        <v>269</v>
      </c>
      <c r="K34" s="120"/>
      <c r="L34" s="120"/>
      <c r="O34" s="134">
        <v>113645567.43</v>
      </c>
      <c r="P34" s="134">
        <v>121182133.22</v>
      </c>
      <c r="Q34" s="120" t="e">
        <f t="shared" si="1"/>
        <v>#VALUE!</v>
      </c>
    </row>
    <row r="35" spans="1:17" ht="12.75">
      <c r="A35" s="127">
        <v>13</v>
      </c>
      <c r="B35" s="135" t="s">
        <v>39</v>
      </c>
      <c r="C35" s="129">
        <v>1278623</v>
      </c>
      <c r="D35" s="129">
        <v>1312605</v>
      </c>
      <c r="E35" s="131" t="e">
        <f>SUMIF('[1]symbols'!A$2:A$241,G35,'[1]symbols'!$F$2:$F$241)+SUMIF('[1]symbols'!$A$2:$A$241,G35,'[1]symbols'!$G$2:$G$241)-SUMIF('[1]symbols'!$A$2:$A$241,H35,'[1]symbols'!$F$2:$F$241)-SUMIF('[1]symbols'!$A$2:$A$241,H35,'[1]symbols'!$G$2:$G$241)+SUMIF('[1]symbols'!A$2:A$241,K35,'[1]symbols'!$F$2:$F$241)+SUMIF('[1]symbols'!$A$2:$A$241,K35,'[1]symbols'!$G$2:$G$241)-SUMIF('[1]symbols'!$A$2:$A$241,L35,'[1]symbols'!$F$2:$F$241)-SUMIF('[1]symbols'!$A$2:$A$241,L35,'[1]symbols'!$G$2:$G$241)</f>
        <v>#VALUE!</v>
      </c>
      <c r="F35" s="131" t="e">
        <f>SUMIF('[1]symbols'!$A$2:$A$241,I35,'[1]symbols'!$F$2:$F$241)+SUMIF('[1]symbols'!$A$2:$A$241,I35,'[1]symbols'!$G$2:$G$241)-SUMIF('[1]symbols'!$A$2:$A$241,J35,'[1]symbols'!$F$2:$F$241)-SUMIF('[1]symbols'!$A$2:$A$241,J35,'[1]symbols'!$G$2:$G$241)+SUMIF('[1]symbols'!$A$2:$A$241,M35,'[1]symbols'!$F$2:$F$241)+SUMIF('[1]symbols'!$A$2:$A$241,M35,'[1]symbols'!$G$2:$G$241)-SUMIF('[1]symbols'!$A$2:$A$241,N35,'[1]symbols'!$F$2:$F$241)-SUMIF('[1]symbols'!$A$2:$A$241,N35,'[1]symbols'!$G$2:$G$241)</f>
        <v>#VALUE!</v>
      </c>
      <c r="G35" s="122" t="s">
        <v>270</v>
      </c>
      <c r="H35" s="122" t="s">
        <v>271</v>
      </c>
      <c r="I35" s="122" t="s">
        <v>272</v>
      </c>
      <c r="J35" s="122" t="s">
        <v>273</v>
      </c>
      <c r="K35" s="122">
        <v>112310</v>
      </c>
      <c r="L35" s="122">
        <v>212310</v>
      </c>
      <c r="M35" s="122">
        <v>112320</v>
      </c>
      <c r="N35" s="122">
        <v>212320</v>
      </c>
      <c r="O35" s="134">
        <v>1289797851.71</v>
      </c>
      <c r="P35" s="134">
        <v>1325440670.97</v>
      </c>
      <c r="Q35" s="120" t="e">
        <f t="shared" si="1"/>
        <v>#VALUE!</v>
      </c>
    </row>
    <row r="36" spans="1:17" ht="12.75">
      <c r="A36" s="127">
        <v>14</v>
      </c>
      <c r="B36" s="135" t="s">
        <v>40</v>
      </c>
      <c r="C36" s="129">
        <v>2223385</v>
      </c>
      <c r="D36" s="129">
        <v>1580340</v>
      </c>
      <c r="E36" s="131" t="e">
        <f>SUMIF('[1]symbols'!A$2:A$241,G36,'[1]symbols'!$F$2:$F$241)+SUMIF('[1]symbols'!$A$2:$A$241,G36,'[1]symbols'!$G$2:$G$241)-SUMIF('[1]symbols'!$A$2:$A$241,H36,'[1]symbols'!$F$2:$F$241)-SUMIF('[1]symbols'!$A$2:$A$241,H36,'[1]symbols'!$G$2:$G$241)</f>
        <v>#VALUE!</v>
      </c>
      <c r="F36" s="131" t="e">
        <f>SUMIF('[1]symbols'!$A$2:$A$241,I36,'[1]symbols'!$F$2:$F$241)+SUMIF('[1]symbols'!$A$2:$A$241,I36,'[1]symbols'!$G$2:$G$241)-SUMIF('[1]symbols'!$A$2:$A$241,J36,'[1]symbols'!$F$2:$F$241)-SUMIF('[1]symbols'!$A$2:$A$241,J36,'[1]symbols'!$G$2:$G$241)</f>
        <v>#VALUE!</v>
      </c>
      <c r="G36" s="122" t="s">
        <v>274</v>
      </c>
      <c r="H36" s="122" t="s">
        <v>275</v>
      </c>
      <c r="I36" s="122" t="s">
        <v>276</v>
      </c>
      <c r="J36" s="122" t="s">
        <v>277</v>
      </c>
      <c r="K36" s="120"/>
      <c r="L36" s="120"/>
      <c r="O36" s="134">
        <v>838300983.12</v>
      </c>
      <c r="P36" s="134">
        <v>1527518563.62</v>
      </c>
      <c r="Q36" s="120" t="e">
        <f t="shared" si="1"/>
        <v>#VALUE!</v>
      </c>
    </row>
    <row r="37" spans="1:17" ht="12.75">
      <c r="A37" s="127" t="s">
        <v>11</v>
      </c>
      <c r="B37" s="138" t="s">
        <v>41</v>
      </c>
      <c r="C37" s="129">
        <v>-4546</v>
      </c>
      <c r="D37" s="129">
        <v>-5671</v>
      </c>
      <c r="E37" s="131" t="e">
        <f>SUMIF('[1]symbols'!A26:A265,G37,'[1]symbols'!F26:F265)+SUMIF('[1]symbols'!A26:A265,G37,'[1]symbols'!G26:G265)-SUMIF('[1]symbols'!A26:A265,H37,'[1]symbols'!F26:F265)-SUMIF('[1]symbols'!A26:A265,H37,'[1]symbols'!G26:G265)</f>
        <v>#VALUE!</v>
      </c>
      <c r="F37" s="131" t="e">
        <f>SUMIF('[1]symbols'!A26:A265,I37,'[1]symbols'!F26:F265)+SUMIF('[1]symbols'!A26:A265,I37,'[1]symbols'!G26:G265)-SUMIF('[1]symbols'!A26:A265,J37,'[1]symbols'!F26:F265)-SUMIF('[1]symbols'!A26:A265,J37,'[1]symbols'!G26:G265)</f>
        <v>#VALUE!</v>
      </c>
      <c r="G37" s="122">
        <v>110911</v>
      </c>
      <c r="H37" s="122">
        <v>210911</v>
      </c>
      <c r="I37" s="122">
        <v>110921</v>
      </c>
      <c r="J37" s="122">
        <v>210921</v>
      </c>
      <c r="K37" s="120"/>
      <c r="L37" s="120"/>
      <c r="O37" s="134">
        <v>-25095946.05</v>
      </c>
      <c r="P37" s="134">
        <v>-25917916.07</v>
      </c>
      <c r="Q37" s="120" t="e">
        <f t="shared" si="1"/>
        <v>#VALUE!</v>
      </c>
    </row>
    <row r="38" spans="1:17" ht="12.75">
      <c r="A38" s="127">
        <v>15</v>
      </c>
      <c r="B38" s="135" t="s">
        <v>42</v>
      </c>
      <c r="C38" s="129">
        <v>29847</v>
      </c>
      <c r="D38" s="129">
        <v>41530</v>
      </c>
      <c r="E38" s="131" t="e">
        <f>SUMIF('[1]symbols'!A$2:A$241,G38,'[1]symbols'!$F$2:$F$241)+SUMIF('[1]symbols'!$A$2:$A$241,G38,'[1]symbols'!$G$2:$G$241)-SUMIF('[1]symbols'!$A$2:$A$241,H38,'[1]symbols'!$F$2:$F$241)-SUMIF('[1]symbols'!$A$2:$A$241,H38,'[1]symbols'!$G$2:$G$241)</f>
        <v>#VALUE!</v>
      </c>
      <c r="F38" s="131" t="e">
        <f>SUMIF('[1]symbols'!$A$2:$A$241,I38,'[1]symbols'!$F$2:$F$241)+SUMIF('[1]symbols'!$A$2:$A$241,I38,'[1]symbols'!$G$2:$G$241)-SUMIF('[1]symbols'!$A$2:$A$241,J38,'[1]symbols'!$F$2:$F$241)-SUMIF('[1]symbols'!$A$2:$A$241,J38,'[1]symbols'!$G$2:$G$241)</f>
        <v>#VALUE!</v>
      </c>
      <c r="G38" s="122" t="s">
        <v>278</v>
      </c>
      <c r="H38" s="122" t="s">
        <v>279</v>
      </c>
      <c r="I38" s="122" t="s">
        <v>280</v>
      </c>
      <c r="J38" s="122" t="s">
        <v>281</v>
      </c>
      <c r="K38" s="120"/>
      <c r="L38" s="120"/>
      <c r="O38" s="134">
        <v>64823985.35</v>
      </c>
      <c r="P38" s="134">
        <v>106218321.45</v>
      </c>
      <c r="Q38" s="120" t="e">
        <f t="shared" si="1"/>
        <v>#VALUE!</v>
      </c>
    </row>
    <row r="39" spans="1:17" ht="12.75">
      <c r="A39" s="127" t="s">
        <v>12</v>
      </c>
      <c r="B39" s="138" t="s">
        <v>43</v>
      </c>
      <c r="C39" s="129">
        <v>-12440</v>
      </c>
      <c r="D39" s="129">
        <v>-17924</v>
      </c>
      <c r="E39" s="131" t="e">
        <f>SUMIF('[1]symbols'!A28:A267,G39,'[1]symbols'!F28:F267)+SUMIF('[1]symbols'!A28:A267,G39,'[1]symbols'!G28:G267)-SUMIF('[1]symbols'!A28:A267,H39,'[1]symbols'!F28:F267)-SUMIF('[1]symbols'!A28:A267,H39,'[1]symbols'!G28:G267)</f>
        <v>#VALUE!</v>
      </c>
      <c r="F39" s="131" t="e">
        <f>SUMIF('[1]symbols'!A28:A267,I39,'[1]symbols'!F28:F267)+SUMIF('[1]symbols'!A28:A267,I39,'[1]symbols'!G28:G267)-SUMIF('[1]symbols'!A28:A267,J39,'[1]symbols'!F28:F267)-SUMIF('[1]symbols'!A28:A267,J39,'[1]symbols'!G28:G267)</f>
        <v>#VALUE!</v>
      </c>
      <c r="G39" s="122">
        <v>111911</v>
      </c>
      <c r="H39" s="122">
        <v>211911</v>
      </c>
      <c r="I39" s="122">
        <v>111921</v>
      </c>
      <c r="J39" s="122">
        <v>211921</v>
      </c>
      <c r="K39" s="120"/>
      <c r="L39" s="120"/>
      <c r="O39" s="134">
        <v>-13715114.08</v>
      </c>
      <c r="P39" s="134">
        <v>-10794338.88</v>
      </c>
      <c r="Q39" s="120" t="e">
        <f t="shared" si="1"/>
        <v>#VALUE!</v>
      </c>
    </row>
    <row r="40" spans="1:17" ht="13.5" customHeight="1">
      <c r="A40" s="127">
        <v>16</v>
      </c>
      <c r="B40" s="135" t="s">
        <v>44</v>
      </c>
      <c r="C40" s="129">
        <v>136197</v>
      </c>
      <c r="D40" s="129">
        <v>99735</v>
      </c>
      <c r="E40" s="131" t="e">
        <f>SUMIF('[1]symbols'!A$2:A$241,G40,'[1]symbols'!$F$2:$F$241)+SUMIF('[1]symbols'!$A$2:$A$241,G40,'[1]symbols'!$G$2:$G$241)-SUMIF('[1]symbols'!$A$2:$A$241,H40,'[1]symbols'!$F$2:$F$241)-SUMIF('[1]symbols'!$A$2:$A$241,H40,'[1]symbols'!$G$2:$G$241)</f>
        <v>#VALUE!</v>
      </c>
      <c r="F40" s="131" t="e">
        <f>SUMIF('[1]symbols'!A29:A268,I40,'[1]symbols'!F29:F268)+SUMIF('[1]symbols'!A29:A268,I40,'[1]symbols'!G29:G268)-SUMIF('[1]symbols'!A29:A268,J40,'[1]symbols'!F29:F268)-SUMIF('[1]symbols'!A29:A268,J40,'[1]symbols'!G29:G268)</f>
        <v>#VALUE!</v>
      </c>
      <c r="G40" s="122" t="s">
        <v>282</v>
      </c>
      <c r="H40" s="122" t="s">
        <v>283</v>
      </c>
      <c r="I40" s="122" t="s">
        <v>284</v>
      </c>
      <c r="J40" s="122" t="s">
        <v>285</v>
      </c>
      <c r="K40" s="120"/>
      <c r="L40" s="120"/>
      <c r="O40" s="134">
        <v>84741791.41</v>
      </c>
      <c r="P40" s="134">
        <v>0</v>
      </c>
      <c r="Q40" s="120" t="e">
        <f t="shared" si="1"/>
        <v>#VALUE!</v>
      </c>
    </row>
    <row r="41" spans="1:17" s="41" customFormat="1" ht="15">
      <c r="A41" s="140">
        <v>20</v>
      </c>
      <c r="B41" s="141" t="s">
        <v>45</v>
      </c>
      <c r="C41" s="142">
        <v>32442086</v>
      </c>
      <c r="D41" s="142">
        <v>28228684</v>
      </c>
      <c r="E41" s="143" t="e">
        <f>E40+E38+E36+E35+E34+E33+E32+E31+E29+E27+E20+E17+E16+E15+E14+E13</f>
        <v>#VALUE!</v>
      </c>
      <c r="F41" s="143" t="e">
        <f>F40+F38+F36+F35+F34+F33+F32+F31+F29+F27+F20+F17+F16+F15+F14+F13</f>
        <v>#VALUE!</v>
      </c>
      <c r="G41" s="144" t="s">
        <v>233</v>
      </c>
      <c r="H41" s="144" t="s">
        <v>233</v>
      </c>
      <c r="I41" s="144" t="s">
        <v>233</v>
      </c>
      <c r="J41" s="144" t="s">
        <v>233</v>
      </c>
      <c r="K41" s="145"/>
      <c r="L41" s="145"/>
      <c r="O41" s="146">
        <v>31591570239.76</v>
      </c>
      <c r="P41" s="147">
        <v>34865492237.87</v>
      </c>
      <c r="Q41" s="120" t="e">
        <f t="shared" si="1"/>
        <v>#VALUE!</v>
      </c>
    </row>
    <row r="42" spans="1:19" ht="12.75">
      <c r="A42" s="127" t="s">
        <v>13</v>
      </c>
      <c r="B42" s="138" t="s">
        <v>25</v>
      </c>
      <c r="C42" s="129">
        <v>14800739</v>
      </c>
      <c r="D42" s="129">
        <v>12761478</v>
      </c>
      <c r="E42" s="131">
        <v>14592993022.44</v>
      </c>
      <c r="F42" s="131">
        <f>'[1]А4'!E129+'[1]А4'!F129+'[1]А4'!H129+'[1]А4'!I129</f>
        <v>15276081770.14</v>
      </c>
      <c r="G42" s="122" t="s">
        <v>233</v>
      </c>
      <c r="H42" s="122" t="s">
        <v>233</v>
      </c>
      <c r="I42" s="122" t="s">
        <v>233</v>
      </c>
      <c r="J42" s="122" t="s">
        <v>233</v>
      </c>
      <c r="K42" s="120"/>
      <c r="L42" s="120"/>
      <c r="O42" s="134">
        <v>14592993022.44</v>
      </c>
      <c r="P42" s="134">
        <v>15276081770.14</v>
      </c>
      <c r="Q42" s="120">
        <f t="shared" si="1"/>
        <v>0</v>
      </c>
      <c r="R42" s="120"/>
      <c r="S42" s="120"/>
    </row>
    <row r="43" spans="1:17" ht="12.75">
      <c r="A43" s="171" t="s">
        <v>46</v>
      </c>
      <c r="B43" s="172"/>
      <c r="C43" s="172"/>
      <c r="D43" s="173"/>
      <c r="E43" s="123"/>
      <c r="F43" s="123"/>
      <c r="G43" s="122" t="s">
        <v>233</v>
      </c>
      <c r="H43" s="122" t="s">
        <v>233</v>
      </c>
      <c r="I43" s="122" t="s">
        <v>233</v>
      </c>
      <c r="J43" s="122" t="s">
        <v>233</v>
      </c>
      <c r="K43" s="120"/>
      <c r="L43" s="120"/>
      <c r="O43" s="134"/>
      <c r="P43" s="134"/>
      <c r="Q43" s="120"/>
    </row>
    <row r="44" spans="1:17" ht="12.75">
      <c r="A44" s="127">
        <v>21</v>
      </c>
      <c r="B44" s="135" t="s">
        <v>47</v>
      </c>
      <c r="C44" s="8">
        <v>3376513</v>
      </c>
      <c r="D44" s="8">
        <v>2265641</v>
      </c>
      <c r="E44" s="131" t="e">
        <f>-SUMIF('[1]symbols'!A$2:A$241,G44,'[1]symbols'!$F$2:$F$241)-SUMIF('[1]symbols'!$A$2:$A$241,G44,'[1]symbols'!$G$2:$G$241)+SUMIF('[1]symbols'!$A$2:$A$241,H44,'[1]symbols'!$F$2:$F$241)+SUMIF('[1]symbols'!$A$2:$A$241,H44,'[1]symbols'!$G$2:$G$241)</f>
        <v>#VALUE!</v>
      </c>
      <c r="F44" s="131" t="e">
        <f>-SUMIF('[1]symbols'!$A$2:$A$241,I44,'[1]symbols'!$F$2:$F$241)-SUMIF('[1]symbols'!$A$2:$A$241,I44,'[1]symbols'!$G$2:$G$241)+SUMIF('[1]symbols'!$A$2:$A$241,J44,'[1]symbols'!$F$2:$F$241)+SUMIF('[1]symbols'!$A$2:$A$241,J44,'[1]symbols'!$G$2:$G$241)</f>
        <v>#VALUE!</v>
      </c>
      <c r="G44" s="122" t="s">
        <v>286</v>
      </c>
      <c r="H44" s="122" t="s">
        <v>287</v>
      </c>
      <c r="I44" s="122" t="s">
        <v>288</v>
      </c>
      <c r="J44" s="122" t="s">
        <v>289</v>
      </c>
      <c r="K44" s="120"/>
      <c r="L44" s="120"/>
      <c r="O44" s="134">
        <v>6118852906.36</v>
      </c>
      <c r="P44" s="134">
        <v>6205725616.49</v>
      </c>
      <c r="Q44" s="120" t="e">
        <f aca="true" t="shared" si="2" ref="Q44:Q66">O44-E44</f>
        <v>#VALUE!</v>
      </c>
    </row>
    <row r="45" spans="1:17" ht="12.75">
      <c r="A45" s="127" t="s">
        <v>290</v>
      </c>
      <c r="B45" s="138" t="s">
        <v>25</v>
      </c>
      <c r="C45" s="8">
        <v>2267003</v>
      </c>
      <c r="D45" s="8">
        <v>847488</v>
      </c>
      <c r="E45" s="131" t="e">
        <f>-SUMIF('[1]symbols'!A33:A272,G44,'[1]symbols'!G33:G272)+SUMIF('[1]symbols'!A33:A272,H44,'[1]symbols'!G33:G272)</f>
        <v>#VALUE!</v>
      </c>
      <c r="F45" s="131" t="e">
        <f>-SUMIF('[1]symbols'!A33:A272,I44,'[1]symbols'!G33:G272)+SUMIF('[1]symbols'!A33:A272,J44,'[1]symbols'!G33:G272)</f>
        <v>#VALUE!</v>
      </c>
      <c r="G45" s="122" t="s">
        <v>286</v>
      </c>
      <c r="H45" s="122" t="s">
        <v>287</v>
      </c>
      <c r="I45" s="122" t="s">
        <v>288</v>
      </c>
      <c r="J45" s="122" t="s">
        <v>289</v>
      </c>
      <c r="K45" s="120"/>
      <c r="L45" s="120"/>
      <c r="O45" s="134">
        <v>3328282449.59</v>
      </c>
      <c r="P45" s="134">
        <v>3858768003.48</v>
      </c>
      <c r="Q45" s="120" t="e">
        <f t="shared" si="2"/>
        <v>#VALUE!</v>
      </c>
    </row>
    <row r="46" spans="1:17" ht="12.75">
      <c r="A46" s="127">
        <v>22</v>
      </c>
      <c r="B46" s="135" t="s">
        <v>48</v>
      </c>
      <c r="C46" s="8">
        <v>19678250</v>
      </c>
      <c r="D46" s="8">
        <v>17464700</v>
      </c>
      <c r="E46" s="131" t="e">
        <f>E47+E51</f>
        <v>#VALUE!</v>
      </c>
      <c r="F46" s="131" t="e">
        <f>F47+F51</f>
        <v>#VALUE!</v>
      </c>
      <c r="G46" s="122" t="s">
        <v>233</v>
      </c>
      <c r="H46" s="122" t="s">
        <v>233</v>
      </c>
      <c r="I46" s="122" t="s">
        <v>233</v>
      </c>
      <c r="J46" s="122" t="s">
        <v>233</v>
      </c>
      <c r="K46" s="120"/>
      <c r="L46" s="120"/>
      <c r="O46" s="134">
        <v>17604478284.56</v>
      </c>
      <c r="P46" s="134">
        <v>20093668949.39</v>
      </c>
      <c r="Q46" s="120" t="e">
        <f t="shared" si="2"/>
        <v>#VALUE!</v>
      </c>
    </row>
    <row r="47" spans="1:17" ht="12.75">
      <c r="A47" s="127" t="s">
        <v>291</v>
      </c>
      <c r="B47" s="138" t="s">
        <v>49</v>
      </c>
      <c r="C47" s="8">
        <v>8116190</v>
      </c>
      <c r="D47" s="8">
        <v>7324059</v>
      </c>
      <c r="E47" s="131" t="e">
        <f>-SUMIF('[1]symbols'!A$2:A$241,G47,'[1]symbols'!$F$2:$F$241)-SUMIF('[1]symbols'!$A$2:$A$241,G47,'[1]symbols'!$G$2:$G$241)+SUMIF('[1]symbols'!$A$2:$A$241,H47,'[1]symbols'!$F$2:$F$241)+SUMIF('[1]symbols'!$A$2:$A$241,H47,'[1]symbols'!$G$2:$G$241)</f>
        <v>#VALUE!</v>
      </c>
      <c r="F47" s="131" t="e">
        <f>-SUMIF('[1]symbols'!$A$2:$A$241,I47,'[1]symbols'!$F$2:$F$241)-SUMIF('[1]symbols'!$A$2:$A$241,I47,'[1]symbols'!$G$2:$G$241)+SUMIF('[1]symbols'!$A$2:$A$241,J47,'[1]symbols'!$F$2:$F$241)+SUMIF('[1]symbols'!$A$2:$A$241,J47,'[1]symbols'!$G$2:$G$241)</f>
        <v>#VALUE!</v>
      </c>
      <c r="G47" s="122" t="s">
        <v>292</v>
      </c>
      <c r="H47" s="122" t="s">
        <v>293</v>
      </c>
      <c r="I47" s="122" t="s">
        <v>294</v>
      </c>
      <c r="J47" s="122" t="s">
        <v>295</v>
      </c>
      <c r="K47" s="120"/>
      <c r="L47" s="120"/>
      <c r="O47" s="134">
        <v>7826998713.92</v>
      </c>
      <c r="P47" s="134">
        <v>11464415347.29</v>
      </c>
      <c r="Q47" s="120" t="e">
        <f t="shared" si="2"/>
        <v>#VALUE!</v>
      </c>
    </row>
    <row r="48" spans="1:17" ht="12.75">
      <c r="A48" s="127" t="s">
        <v>296</v>
      </c>
      <c r="B48" s="138" t="s">
        <v>25</v>
      </c>
      <c r="C48" s="8">
        <v>2750055</v>
      </c>
      <c r="D48" s="8">
        <v>3064435</v>
      </c>
      <c r="E48" s="131" t="e">
        <f>-SUMIF('[1]symbols'!A36:A275,G47,'[1]symbols'!G36:G275)+SUMIF('[1]symbols'!A36:A275,H47,'[1]symbols'!G36:G275)</f>
        <v>#VALUE!</v>
      </c>
      <c r="F48" s="131" t="e">
        <f>-SUMIF('[1]symbols'!A36:A275,I47,'[1]symbols'!G36:G275)+SUMIF('[1]symbols'!A36:A275,J47,'[1]symbols'!G36:G275)</f>
        <v>#VALUE!</v>
      </c>
      <c r="G48" s="122" t="s">
        <v>292</v>
      </c>
      <c r="H48" s="122" t="s">
        <v>293</v>
      </c>
      <c r="I48" s="122" t="s">
        <v>294</v>
      </c>
      <c r="J48" s="122" t="s">
        <v>295</v>
      </c>
      <c r="K48" s="120"/>
      <c r="L48" s="120"/>
      <c r="O48" s="134">
        <v>3240965564</v>
      </c>
      <c r="P48" s="134">
        <v>3609144450.49</v>
      </c>
      <c r="Q48" s="120" t="e">
        <f t="shared" si="2"/>
        <v>#VALUE!</v>
      </c>
    </row>
    <row r="49" spans="1:17" ht="12.75">
      <c r="A49" s="127" t="s">
        <v>297</v>
      </c>
      <c r="B49" s="138" t="s">
        <v>50</v>
      </c>
      <c r="C49" s="8">
        <v>5761687</v>
      </c>
      <c r="D49" s="8">
        <v>4695992</v>
      </c>
      <c r="E49" s="130" t="e">
        <f>-SUMIF('[1]symbols'!A38:A277,G49,'[1]symbols'!F38:F277)-SUMIF('[1]symbols'!A38:A277,G49,'[1]symbols'!G38:G277)+SUMIF('[1]symbols'!A38:A277,H49,'[1]symbols'!F38:F277)+SUMIF('[1]symbols'!A38:A277,H49,'[1]symbols'!G38:G277)</f>
        <v>#VALUE!</v>
      </c>
      <c r="F49" s="131" t="e">
        <f>-SUMIF('[1]symbols'!A38:A277,I49,'[1]symbols'!F38:F277)-SUMIF('[1]symbols'!A38:A277,I49,'[1]symbols'!G38:G277)+SUMIF('[1]symbols'!A38:A277,J49,'[1]symbols'!F38:F277)+SUMIF('[1]symbols'!A38:A277,J49,'[1]symbols'!G38:G277)</f>
        <v>#VALUE!</v>
      </c>
      <c r="G49" s="122">
        <v>121311</v>
      </c>
      <c r="H49" s="122">
        <v>221311</v>
      </c>
      <c r="I49" s="122">
        <v>121321</v>
      </c>
      <c r="J49" s="122">
        <v>221321</v>
      </c>
      <c r="K49" s="120"/>
      <c r="L49" s="120"/>
      <c r="O49" s="133">
        <v>5213720984.72</v>
      </c>
      <c r="P49" s="134">
        <v>9190517317.67</v>
      </c>
      <c r="Q49" s="120" t="e">
        <f t="shared" si="2"/>
        <v>#VALUE!</v>
      </c>
    </row>
    <row r="50" spans="1:17" ht="12.75">
      <c r="A50" s="127" t="s">
        <v>298</v>
      </c>
      <c r="B50" s="148" t="s">
        <v>25</v>
      </c>
      <c r="C50" s="8">
        <v>1549220</v>
      </c>
      <c r="D50" s="8">
        <v>1730579</v>
      </c>
      <c r="E50" s="130" t="e">
        <f>-SUMIF('[1]symbols'!A38:A277,G49,'[1]symbols'!G38:G277)+SUMIF('[1]symbols'!A38:A277,H49,'[1]symbols'!G38:G277)</f>
        <v>#VALUE!</v>
      </c>
      <c r="F50" s="131" t="e">
        <f>-SUMIF('[1]symbols'!A38:A277,I49,'[1]symbols'!G38:G277)+SUMIF('[1]symbols'!A38:A277,J49,'[1]symbols'!G38:G277)</f>
        <v>#VALUE!</v>
      </c>
      <c r="G50" s="122">
        <v>121311</v>
      </c>
      <c r="H50" s="122">
        <v>221311</v>
      </c>
      <c r="I50" s="122">
        <v>121321</v>
      </c>
      <c r="J50" s="122">
        <v>221321</v>
      </c>
      <c r="K50" s="120"/>
      <c r="L50" s="120"/>
      <c r="O50" s="133">
        <v>1890710011.87</v>
      </c>
      <c r="P50" s="134">
        <v>2682370387.11</v>
      </c>
      <c r="Q50" s="120" t="e">
        <f t="shared" si="2"/>
        <v>#VALUE!</v>
      </c>
    </row>
    <row r="51" spans="1:17" ht="12.75">
      <c r="A51" s="127" t="s">
        <v>299</v>
      </c>
      <c r="B51" s="138" t="s">
        <v>51</v>
      </c>
      <c r="C51" s="8">
        <v>11562060</v>
      </c>
      <c r="D51" s="8">
        <v>10140641</v>
      </c>
      <c r="E51" s="131" t="e">
        <f>-SUMIF('[1]symbols'!A$2:A$241,G51,'[1]symbols'!$F$2:$F$241)-SUMIF('[1]symbols'!$A$2:$A$241,G51,'[1]symbols'!$G$2:$G$241)+SUMIF('[1]symbols'!$A$2:$A$241,H51,'[1]symbols'!$F$2:$F$241)+SUMIF('[1]symbols'!$A$2:$A$241,H51,'[1]symbols'!$G$2:$G$241)</f>
        <v>#VALUE!</v>
      </c>
      <c r="F51" s="131" t="e">
        <f>-SUMIF('[1]symbols'!$A$2:$A$241,I51,'[1]symbols'!$F$2:$F$241)-SUMIF('[1]symbols'!$A$2:$A$241,I51,'[1]symbols'!$G$2:$G$241)+SUMIF('[1]symbols'!$A$2:$A$241,J51,'[1]symbols'!$F$2:$F$241)+SUMIF('[1]symbols'!$A$2:$A$241,J51,'[1]symbols'!$G$2:$G$241)</f>
        <v>#VALUE!</v>
      </c>
      <c r="G51" s="122" t="s">
        <v>300</v>
      </c>
      <c r="H51" s="122" t="s">
        <v>301</v>
      </c>
      <c r="I51" s="122" t="s">
        <v>302</v>
      </c>
      <c r="J51" s="122" t="s">
        <v>303</v>
      </c>
      <c r="K51" s="120"/>
      <c r="L51" s="120"/>
      <c r="O51" s="134">
        <v>9777479570.64</v>
      </c>
      <c r="P51" s="134">
        <v>8629253602.1</v>
      </c>
      <c r="Q51" s="120" t="e">
        <f t="shared" si="2"/>
        <v>#VALUE!</v>
      </c>
    </row>
    <row r="52" spans="1:17" ht="12.75">
      <c r="A52" s="127" t="s">
        <v>304</v>
      </c>
      <c r="B52" s="138" t="s">
        <v>25</v>
      </c>
      <c r="C52" s="8">
        <v>6014870</v>
      </c>
      <c r="D52" s="8">
        <v>5741697</v>
      </c>
      <c r="E52" s="131" t="e">
        <f>-SUMIF('[1]symbols'!A40:A279,G51,'[1]symbols'!G40:G279)+SUMIF('[1]symbols'!A40:A279,H51,'[1]symbols'!G40:G279)</f>
        <v>#VALUE!</v>
      </c>
      <c r="F52" s="131" t="e">
        <f>-SUMIF('[1]symbols'!A40:A279,I51,'[1]symbols'!G40:G279)+SUMIF('[1]symbols'!A40:A279,J51,'[1]symbols'!G40:G279)</f>
        <v>#VALUE!</v>
      </c>
      <c r="G52" s="122" t="s">
        <v>300</v>
      </c>
      <c r="H52" s="122" t="s">
        <v>301</v>
      </c>
      <c r="I52" s="122" t="s">
        <v>302</v>
      </c>
      <c r="J52" s="122" t="s">
        <v>303</v>
      </c>
      <c r="K52" s="120"/>
      <c r="L52" s="120"/>
      <c r="O52" s="134">
        <v>5888749528.02</v>
      </c>
      <c r="P52" s="134">
        <v>5356830973.57</v>
      </c>
      <c r="Q52" s="120" t="e">
        <f t="shared" si="2"/>
        <v>#VALUE!</v>
      </c>
    </row>
    <row r="53" spans="1:17" ht="12.75">
      <c r="A53" s="127" t="s">
        <v>305</v>
      </c>
      <c r="B53" s="138" t="s">
        <v>52</v>
      </c>
      <c r="C53" s="8">
        <v>4110078</v>
      </c>
      <c r="D53" s="8">
        <v>2990378</v>
      </c>
      <c r="E53" s="131" t="e">
        <f>-SUMIF('[1]symbols'!A42:A281,G53,'[1]symbols'!F42:F281)-SUMIF('[1]symbols'!A42:A281,G53,'[1]symbols'!G42:G281)+SUMIF('[1]symbols'!A42:A281,H53,'[1]symbols'!F42:F281)+SUMIF('[1]symbols'!A42:A281,H53,'[1]symbols'!G42:G281)</f>
        <v>#VALUE!</v>
      </c>
      <c r="F53" s="131" t="e">
        <f>-SUMIF('[1]symbols'!A42:A281,I53,'[1]symbols'!F42:F281)-SUMIF('[1]symbols'!A42:A281,I53,'[1]symbols'!G42:G281)+SUMIF('[1]symbols'!A42:A281,J53,'[1]symbols'!F42:F281)+SUMIF('[1]symbols'!A42:A281,J53,'[1]symbols'!G42:G281)</f>
        <v>#VALUE!</v>
      </c>
      <c r="G53" s="122">
        <v>121411</v>
      </c>
      <c r="H53" s="122">
        <v>221411</v>
      </c>
      <c r="I53" s="122">
        <v>121421</v>
      </c>
      <c r="J53" s="122">
        <v>221421</v>
      </c>
      <c r="K53" s="120"/>
      <c r="L53" s="120"/>
      <c r="O53" s="134">
        <v>2853433170.28</v>
      </c>
      <c r="P53" s="134">
        <v>2303812042.27</v>
      </c>
      <c r="Q53" s="120" t="e">
        <f t="shared" si="2"/>
        <v>#VALUE!</v>
      </c>
    </row>
    <row r="54" spans="1:17" ht="12.75">
      <c r="A54" s="127" t="s">
        <v>306</v>
      </c>
      <c r="B54" s="148" t="s">
        <v>25</v>
      </c>
      <c r="C54" s="8">
        <v>1530637</v>
      </c>
      <c r="D54" s="8">
        <v>1372888</v>
      </c>
      <c r="E54" s="131" t="e">
        <f>-SUMIF('[1]symbols'!A42:A281,G53,'[1]symbols'!G42:G281)+SUMIF('[1]symbols'!A42:A281,H53,'[1]symbols'!G42:G281)</f>
        <v>#VALUE!</v>
      </c>
      <c r="F54" s="131" t="e">
        <f>-SUMIF('[1]symbols'!A42:A281,I53,'[1]symbols'!G42:G281)+SUMIF('[1]symbols'!A42:A281,J53,'[1]symbols'!G42:G281)</f>
        <v>#VALUE!</v>
      </c>
      <c r="G54" s="122">
        <v>121411</v>
      </c>
      <c r="H54" s="122">
        <v>221411</v>
      </c>
      <c r="I54" s="122">
        <v>121421</v>
      </c>
      <c r="J54" s="122">
        <v>221421</v>
      </c>
      <c r="K54" s="120"/>
      <c r="L54" s="120"/>
      <c r="O54" s="134">
        <v>1262360570.85</v>
      </c>
      <c r="P54" s="134">
        <v>1096761947.05</v>
      </c>
      <c r="Q54" s="120" t="e">
        <f t="shared" si="2"/>
        <v>#VALUE!</v>
      </c>
    </row>
    <row r="55" spans="1:17" ht="12.75">
      <c r="A55" s="127">
        <v>23</v>
      </c>
      <c r="B55" s="135" t="s">
        <v>53</v>
      </c>
      <c r="C55" s="8">
        <v>108</v>
      </c>
      <c r="D55" s="8">
        <v>108</v>
      </c>
      <c r="E55" s="131" t="e">
        <f>-SUMIF('[1]symbols'!A44:A283,G55,'[1]symbols'!F44:F283)-SUMIF('[1]symbols'!A44:A283,G55,'[1]symbols'!G44:G283)+SUMIF('[1]symbols'!A44:A283,H55,'[1]symbols'!F44:F283)+SUMIF('[1]symbols'!A44:A283,H55,'[1]symbols'!G44:G283)</f>
        <v>#VALUE!</v>
      </c>
      <c r="F55" s="131" t="e">
        <f>-SUMIF('[1]symbols'!$A$2:$A$241,I55,'[1]symbols'!$F$2:$F$241)-SUMIF('[1]symbols'!$A$2:$A$241,I55,'[1]symbols'!$G$2:$G$241)+SUMIF('[1]symbols'!$A$2:$A$241,J55,'[1]symbols'!$F$2:$F$241)+SUMIF('[1]symbols'!$A$2:$A$241,J55,'[1]symbols'!$G$2:$G$241)</f>
        <v>#VALUE!</v>
      </c>
      <c r="G55" s="122">
        <v>120410</v>
      </c>
      <c r="H55" s="122" t="s">
        <v>307</v>
      </c>
      <c r="I55" s="122" t="s">
        <v>308</v>
      </c>
      <c r="J55" s="122" t="s">
        <v>309</v>
      </c>
      <c r="K55" s="120"/>
      <c r="L55" s="120"/>
      <c r="O55" s="134">
        <v>112040.75</v>
      </c>
      <c r="P55" s="134">
        <v>108401.71</v>
      </c>
      <c r="Q55" s="120" t="e">
        <f t="shared" si="2"/>
        <v>#VALUE!</v>
      </c>
    </row>
    <row r="56" spans="1:17" ht="12.75">
      <c r="A56" s="127" t="s">
        <v>310</v>
      </c>
      <c r="B56" s="138" t="s">
        <v>25</v>
      </c>
      <c r="C56" s="8" t="s">
        <v>107</v>
      </c>
      <c r="D56" s="8">
        <v>0</v>
      </c>
      <c r="E56" s="136" t="e">
        <f>-SUMIF('[1]symbols'!A44:A283,G55,'[1]symbols'!G44:G283)+SUMIF('[1]symbols'!A44:A283,H55,'[1]symbols'!G44:G283)</f>
        <v>#VALUE!</v>
      </c>
      <c r="F56" s="131" t="e">
        <f>-SUMIF('[1]symbols'!A44:A283,I55,'[1]symbols'!G44:G283)+SUMIF('[1]symbols'!A44:A283,J55,'[1]symbols'!G44:G283)</f>
        <v>#VALUE!</v>
      </c>
      <c r="G56" s="122">
        <v>120410</v>
      </c>
      <c r="H56" s="122" t="s">
        <v>307</v>
      </c>
      <c r="I56" s="122" t="s">
        <v>308</v>
      </c>
      <c r="J56" s="122" t="s">
        <v>309</v>
      </c>
      <c r="K56" s="120"/>
      <c r="L56" s="120"/>
      <c r="O56" s="134">
        <v>0</v>
      </c>
      <c r="P56" s="134">
        <v>0</v>
      </c>
      <c r="Q56" s="120" t="e">
        <f t="shared" si="2"/>
        <v>#VALUE!</v>
      </c>
    </row>
    <row r="57" spans="1:17" ht="12.75">
      <c r="A57" s="127">
        <v>24</v>
      </c>
      <c r="B57" s="135" t="s">
        <v>54</v>
      </c>
      <c r="C57" s="8">
        <v>1988293</v>
      </c>
      <c r="D57" s="8">
        <v>1989711</v>
      </c>
      <c r="E57" s="131" t="e">
        <f>-SUMIF('[1]symbols'!A46:A285,G57,'[1]symbols'!F46:F285)-SUMIF('[1]symbols'!A46:A285,G57,'[1]symbols'!G46:G285)+SUMIF('[1]symbols'!A46:A285,H57,'[1]symbols'!F46:F285)+SUMIF('[1]symbols'!A46:A285,H57,'[1]symbols'!G46:G285)</f>
        <v>#VALUE!</v>
      </c>
      <c r="F57" s="131" t="e">
        <f>-SUMIF('[1]symbols'!$A$2:$A$241,I57,'[1]symbols'!$F$2:$F$241)-SUMIF('[1]symbols'!$A$2:$A$241,I57,'[1]symbols'!$G$2:$G$241)+SUMIF('[1]symbols'!$A$2:$A$241,J57,'[1]symbols'!$F$2:$F$241)+SUMIF('[1]symbols'!$A$2:$A$241,J57,'[1]symbols'!$G$2:$G$241)</f>
        <v>#VALUE!</v>
      </c>
      <c r="G57" s="122" t="s">
        <v>311</v>
      </c>
      <c r="H57" s="122" t="s">
        <v>312</v>
      </c>
      <c r="I57" s="122" t="s">
        <v>313</v>
      </c>
      <c r="J57" s="122" t="s">
        <v>314</v>
      </c>
      <c r="K57" s="120"/>
      <c r="L57" s="120"/>
      <c r="O57" s="134">
        <v>1991036334.22</v>
      </c>
      <c r="P57" s="134">
        <v>2219588935.61</v>
      </c>
      <c r="Q57" s="120" t="e">
        <f t="shared" si="2"/>
        <v>#VALUE!</v>
      </c>
    </row>
    <row r="58" spans="1:17" ht="12.75">
      <c r="A58" s="127">
        <v>25</v>
      </c>
      <c r="B58" s="135" t="s">
        <v>55</v>
      </c>
      <c r="C58" s="8">
        <v>0</v>
      </c>
      <c r="D58" s="8">
        <v>0</v>
      </c>
      <c r="E58" s="131" t="e">
        <f>-SUMIF('[1]symbols'!A47:A286,G58,'[1]symbols'!F47:F286)-SUMIF('[1]symbols'!A47:A286,G58,'[1]symbols'!G47:G286)+SUMIF('[1]symbols'!A47:A286,H58,'[1]symbols'!F47:F286)+SUMIF('[1]symbols'!A47:A286,H58,'[1]symbols'!G47:G286)</f>
        <v>#VALUE!</v>
      </c>
      <c r="F58" s="131" t="e">
        <f>-SUMIF('[1]symbols'!A47:A286,I58,'[1]symbols'!F47:F286)-SUMIF('[1]symbols'!A47:A286,I58,'[1]symbols'!G47:G286)+SUMIF('[1]symbols'!A47:A286,J58,'[1]symbols'!F47:F286)+SUMIF('[1]symbols'!A47:A286,J58,'[1]symbols'!G47:G286)</f>
        <v>#VALUE!</v>
      </c>
      <c r="G58" s="122" t="s">
        <v>315</v>
      </c>
      <c r="H58" s="122" t="s">
        <v>316</v>
      </c>
      <c r="I58" s="122" t="s">
        <v>317</v>
      </c>
      <c r="J58" s="122" t="s">
        <v>318</v>
      </c>
      <c r="K58" s="120"/>
      <c r="L58" s="120"/>
      <c r="O58" s="134">
        <v>23045929</v>
      </c>
      <c r="P58" s="134">
        <v>0</v>
      </c>
      <c r="Q58" s="120" t="e">
        <f t="shared" si="2"/>
        <v>#VALUE!</v>
      </c>
    </row>
    <row r="59" spans="1:17" ht="12.75">
      <c r="A59" s="127">
        <v>26</v>
      </c>
      <c r="B59" s="135" t="s">
        <v>56</v>
      </c>
      <c r="C59" s="8">
        <v>0</v>
      </c>
      <c r="D59" s="8">
        <v>0</v>
      </c>
      <c r="E59" s="136" t="e">
        <f>-SUMIF('[1]symbols'!A48:A287,G59,'[1]symbols'!F48:F287)-SUMIF('[1]symbols'!A48:A287,G59,'[1]symbols'!G48:G287)+SUMIF('[1]symbols'!A48:A287,H59,'[1]symbols'!F48:F287)+SUMIF('[1]symbols'!A48:A287,H59,'[1]symbols'!G48:G287)</f>
        <v>#VALUE!</v>
      </c>
      <c r="F59" s="131" t="e">
        <f>-SUMIF('[1]symbols'!A48:A287,I59,'[1]symbols'!F48:F287)-SUMIF('[1]symbols'!A48:A287,I59,'[1]symbols'!G48:G287)+SUMIF('[1]symbols'!A48:A287,J59,'[1]symbols'!F48:F287)+SUMIF('[1]symbols'!A48:A287,J59,'[1]symbols'!G48:G287)</f>
        <v>#VALUE!</v>
      </c>
      <c r="G59" s="122" t="s">
        <v>319</v>
      </c>
      <c r="H59" s="122" t="s">
        <v>320</v>
      </c>
      <c r="I59" s="122" t="s">
        <v>321</v>
      </c>
      <c r="J59" s="122" t="s">
        <v>322</v>
      </c>
      <c r="K59" s="120"/>
      <c r="L59" s="120"/>
      <c r="O59" s="134">
        <v>0</v>
      </c>
      <c r="P59" s="134">
        <v>0</v>
      </c>
      <c r="Q59" s="120" t="e">
        <f t="shared" si="2"/>
        <v>#VALUE!</v>
      </c>
    </row>
    <row r="60" spans="1:17" ht="12.75">
      <c r="A60" s="127">
        <v>27</v>
      </c>
      <c r="B60" s="135" t="s">
        <v>57</v>
      </c>
      <c r="C60" s="8">
        <v>6069</v>
      </c>
      <c r="D60" s="8">
        <v>425</v>
      </c>
      <c r="E60" s="131" t="e">
        <f>-SUMIF('[1]symbols'!A49:A288,G60,'[1]symbols'!F49:F288)-SUMIF('[1]symbols'!A49:A288,G60,'[1]symbols'!G49:G288)+SUMIF('[1]symbols'!A49:A288,H60,'[1]symbols'!F49:F288)+SUMIF('[1]symbols'!A49:A288,H60,'[1]symbols'!G49:G288)</f>
        <v>#VALUE!</v>
      </c>
      <c r="F60" s="131" t="e">
        <f>-SUMIF('[1]symbols'!$A$2:$A$241,I60,'[1]symbols'!$F$2:$F$241)-SUMIF('[1]symbols'!$A$2:$A$241,I60,'[1]symbols'!$G$2:$G$241)+SUMIF('[1]symbols'!$A$2:$A$241,J60,'[1]symbols'!$F$2:$F$241)+SUMIF('[1]symbols'!$A$2:$A$241,J60,'[1]symbols'!$G$2:$G$241)</f>
        <v>#VALUE!</v>
      </c>
      <c r="G60" s="122" t="s">
        <v>323</v>
      </c>
      <c r="H60" s="122" t="s">
        <v>324</v>
      </c>
      <c r="I60" s="122" t="s">
        <v>325</v>
      </c>
      <c r="J60" s="122" t="s">
        <v>326</v>
      </c>
      <c r="K60" s="120"/>
      <c r="L60" s="120"/>
      <c r="O60" s="134">
        <v>36738501.29</v>
      </c>
      <c r="P60" s="134">
        <v>28190572.29</v>
      </c>
      <c r="Q60" s="120" t="e">
        <f t="shared" si="2"/>
        <v>#VALUE!</v>
      </c>
    </row>
    <row r="61" spans="1:17" ht="12.75">
      <c r="A61" s="127">
        <v>28</v>
      </c>
      <c r="B61" s="135" t="s">
        <v>58</v>
      </c>
      <c r="C61" s="8">
        <v>2415845</v>
      </c>
      <c r="D61" s="8">
        <v>1756671</v>
      </c>
      <c r="E61" s="130" t="e">
        <f>-SUMIF('[1]symbols'!A50:A289,G61,'[1]symbols'!F50:F289)-SUMIF('[1]symbols'!A50:A289,G61,'[1]symbols'!G50:G289)+SUMIF('[1]symbols'!A50:A289,H61,'[1]symbols'!F50:F289)+SUMIF('[1]symbols'!A50:A289,H61,'[1]symbols'!G50:G289)</f>
        <v>#VALUE!</v>
      </c>
      <c r="F61" s="131" t="e">
        <f>-SUMIF('[1]symbols'!$A$2:$A$241,I61,'[1]symbols'!$F$2:$F$241)-SUMIF('[1]symbols'!$A$2:$A$241,I61,'[1]symbols'!$G$2:$G$241)+SUMIF('[1]symbols'!$A$2:$A$241,J61,'[1]symbols'!$F$2:$F$241)+SUMIF('[1]symbols'!$A$2:$A$241,J61,'[1]symbols'!$G$2:$G$241)</f>
        <v>#VALUE!</v>
      </c>
      <c r="G61" s="122" t="s">
        <v>327</v>
      </c>
      <c r="H61" s="122" t="s">
        <v>328</v>
      </c>
      <c r="I61" s="122" t="s">
        <v>329</v>
      </c>
      <c r="J61" s="122" t="s">
        <v>330</v>
      </c>
      <c r="K61" s="120"/>
      <c r="L61" s="120"/>
      <c r="O61" s="149">
        <v>924418710.22</v>
      </c>
      <c r="P61" s="134">
        <v>1557654931.64</v>
      </c>
      <c r="Q61" s="120" t="e">
        <f t="shared" si="2"/>
        <v>#VALUE!</v>
      </c>
    </row>
    <row r="62" spans="1:17" ht="15">
      <c r="A62" s="127">
        <v>29</v>
      </c>
      <c r="B62" s="135" t="s">
        <v>59</v>
      </c>
      <c r="C62" s="8">
        <v>106098</v>
      </c>
      <c r="D62" s="8">
        <v>51186</v>
      </c>
      <c r="E62" s="130" t="e">
        <f>-SUMIF('[1]symbols'!A51:A290,G62,'[1]symbols'!F51:F290)-SUMIF('[1]symbols'!A51:A290,G62,'[1]symbols'!G51:G290)+SUMIF('[1]symbols'!A51:A290,H62,'[1]symbols'!F51:F290)+SUMIF('[1]symbols'!A51:A290,H62,'[1]symbols'!G51:G290)</f>
        <v>#VALUE!</v>
      </c>
      <c r="F62" s="131" t="e">
        <f>-SUMIF('[1]symbols'!$A$2:$A$241,I62,'[1]symbols'!$F$2:$F$241)-SUMIF('[1]symbols'!$A$2:$A$241,I62,'[1]symbols'!$G$2:$G$241)+SUMIF('[1]symbols'!$A$2:$A$241,J62,'[1]symbols'!$F$2:$F$241)+SUMIF('[1]symbols'!$A$2:$A$241,J62,'[1]symbols'!$G$2:$G$241)</f>
        <v>#VALUE!</v>
      </c>
      <c r="G62" s="122" t="s">
        <v>331</v>
      </c>
      <c r="H62" s="122" t="s">
        <v>332</v>
      </c>
      <c r="I62" s="122" t="s">
        <v>333</v>
      </c>
      <c r="J62" s="122" t="s">
        <v>334</v>
      </c>
      <c r="K62" s="120"/>
      <c r="L62" s="120"/>
      <c r="O62" s="137">
        <v>61505605.4</v>
      </c>
      <c r="P62" s="134">
        <v>43537146.75</v>
      </c>
      <c r="Q62" s="120" t="e">
        <f t="shared" si="2"/>
        <v>#VALUE!</v>
      </c>
    </row>
    <row r="63" spans="1:17" ht="12.75">
      <c r="A63" s="127">
        <v>30</v>
      </c>
      <c r="B63" s="135" t="s">
        <v>60</v>
      </c>
      <c r="C63" s="8">
        <v>486365</v>
      </c>
      <c r="D63" s="8">
        <v>486532</v>
      </c>
      <c r="E63" s="131" t="e">
        <f>-SUMIF('[1]symbols'!A52:A291,G63,'[1]symbols'!F52:F291)-SUMIF('[1]symbols'!A52:A291,G63,'[1]symbols'!G52:G291)+SUMIF('[1]symbols'!A52:A291,H63,'[1]symbols'!F52:F291)+SUMIF('[1]symbols'!A52:A291,H63,'[1]symbols'!G52:G291)</f>
        <v>#VALUE!</v>
      </c>
      <c r="F63" s="131" t="e">
        <f>-SUMIF('[1]symbols'!$A$2:$A$241,I63,'[1]symbols'!$F$2:$F$241)-SUMIF('[1]symbols'!$A$2:$A$241,I63,'[1]symbols'!$G$2:$G$241)+SUMIF('[1]symbols'!$A$2:$A$241,J63,'[1]symbols'!$F$2:$F$241)+SUMIF('[1]symbols'!$A$2:$A$241,J63,'[1]symbols'!$G$2:$G$241)</f>
        <v>#VALUE!</v>
      </c>
      <c r="G63" s="122" t="s">
        <v>335</v>
      </c>
      <c r="H63" s="122" t="s">
        <v>336</v>
      </c>
      <c r="I63" s="122" t="s">
        <v>337</v>
      </c>
      <c r="J63" s="122" t="s">
        <v>338</v>
      </c>
      <c r="K63" s="120"/>
      <c r="L63" s="120"/>
      <c r="O63" s="134">
        <v>687191973.94</v>
      </c>
      <c r="P63" s="134">
        <v>687657875.02</v>
      </c>
      <c r="Q63" s="120" t="e">
        <f t="shared" si="2"/>
        <v>#VALUE!</v>
      </c>
    </row>
    <row r="64" spans="1:17" ht="12.75">
      <c r="A64" s="127">
        <v>31</v>
      </c>
      <c r="B64" s="135" t="s">
        <v>61</v>
      </c>
      <c r="C64" s="8">
        <v>0</v>
      </c>
      <c r="D64" s="8">
        <v>0</v>
      </c>
      <c r="E64" s="136" t="e">
        <f>-SUMIF('[1]symbols'!A53:A292,G64,'[1]symbols'!F53:F292)-SUMIF('[1]symbols'!A53:A292,G64,'[1]symbols'!G53:G292)+SUMIF('[1]symbols'!A53:A292,H64,'[1]symbols'!F53:F292)+SUMIF('[1]symbols'!A53:A292,H64,'[1]symbols'!G53:G292)</f>
        <v>#VALUE!</v>
      </c>
      <c r="F64" s="131" t="e">
        <f>-SUMIF('[1]symbols'!A53:A292,I64,'[1]symbols'!F53:F292)-SUMIF('[1]symbols'!A53:A292,I64,'[1]symbols'!G53:G292)+SUMIF('[1]symbols'!A53:A292,J64,'[1]symbols'!F53:F292)+SUMIF('[1]symbols'!A53:A292,J64,'[1]symbols'!G53:G292)</f>
        <v>#VALUE!</v>
      </c>
      <c r="G64" s="122" t="s">
        <v>339</v>
      </c>
      <c r="H64" s="122" t="s">
        <v>340</v>
      </c>
      <c r="I64" s="122" t="s">
        <v>341</v>
      </c>
      <c r="J64" s="122" t="s">
        <v>342</v>
      </c>
      <c r="K64" s="120"/>
      <c r="L64" s="120"/>
      <c r="O64" s="134">
        <v>0</v>
      </c>
      <c r="P64" s="134">
        <v>0</v>
      </c>
      <c r="Q64" s="120" t="e">
        <f t="shared" si="2"/>
        <v>#VALUE!</v>
      </c>
    </row>
    <row r="65" spans="1:17" s="41" customFormat="1" ht="12.75">
      <c r="A65" s="140">
        <v>32</v>
      </c>
      <c r="B65" s="141" t="s">
        <v>62</v>
      </c>
      <c r="C65" s="9">
        <v>28057541</v>
      </c>
      <c r="D65" s="9">
        <v>24014974</v>
      </c>
      <c r="E65" s="143" t="e">
        <f>SUM(E44,E46,E55,E57:E64)</f>
        <v>#VALUE!</v>
      </c>
      <c r="F65" s="143" t="e">
        <f>SUM(F44,F46,F55,F57:F64)</f>
        <v>#VALUE!</v>
      </c>
      <c r="G65" s="144" t="s">
        <v>233</v>
      </c>
      <c r="H65" s="144" t="s">
        <v>233</v>
      </c>
      <c r="I65" s="144" t="s">
        <v>233</v>
      </c>
      <c r="J65" s="144" t="s">
        <v>233</v>
      </c>
      <c r="K65" s="145"/>
      <c r="L65" s="145"/>
      <c r="O65" s="147">
        <v>27447380285.74</v>
      </c>
      <c r="P65" s="147">
        <v>30836132428.9</v>
      </c>
      <c r="Q65" s="120" t="e">
        <f t="shared" si="2"/>
        <v>#VALUE!</v>
      </c>
    </row>
    <row r="66" spans="1:17" ht="15">
      <c r="A66" s="127" t="s">
        <v>343</v>
      </c>
      <c r="B66" s="138" t="s">
        <v>25</v>
      </c>
      <c r="C66" s="8">
        <v>14259398</v>
      </c>
      <c r="D66" s="8">
        <v>13170406</v>
      </c>
      <c r="E66" s="131">
        <v>15471311996.8</v>
      </c>
      <c r="F66" s="131">
        <f>'[1]А4'!E212+'[1]А4'!F212+'[1]А4'!H212+'[1]А4'!I212</f>
        <v>16712890910.2</v>
      </c>
      <c r="G66" s="122" t="s">
        <v>233</v>
      </c>
      <c r="H66" s="122" t="s">
        <v>233</v>
      </c>
      <c r="I66" s="122" t="s">
        <v>233</v>
      </c>
      <c r="J66" s="122" t="s">
        <v>233</v>
      </c>
      <c r="K66" s="120"/>
      <c r="L66" s="120"/>
      <c r="O66" s="134">
        <v>15471311996.8</v>
      </c>
      <c r="P66" s="134">
        <v>16712890910.2</v>
      </c>
      <c r="Q66" s="132">
        <f t="shared" si="2"/>
        <v>0</v>
      </c>
    </row>
    <row r="67" spans="1:16" ht="12.75">
      <c r="A67" s="171" t="s">
        <v>63</v>
      </c>
      <c r="B67" s="172"/>
      <c r="C67" s="172"/>
      <c r="D67" s="173"/>
      <c r="E67" s="123"/>
      <c r="F67" s="150"/>
      <c r="G67" s="122" t="s">
        <v>233</v>
      </c>
      <c r="H67" s="122" t="s">
        <v>233</v>
      </c>
      <c r="I67" s="122" t="s">
        <v>233</v>
      </c>
      <c r="J67" s="122" t="s">
        <v>233</v>
      </c>
      <c r="K67" s="120"/>
      <c r="L67" s="120"/>
      <c r="O67" s="134"/>
      <c r="P67" s="134"/>
    </row>
    <row r="68" spans="1:17" ht="12.75">
      <c r="A68" s="127">
        <v>33</v>
      </c>
      <c r="B68" s="135" t="s">
        <v>64</v>
      </c>
      <c r="C68" s="8">
        <v>3294492</v>
      </c>
      <c r="D68" s="8">
        <v>3294492</v>
      </c>
      <c r="E68" s="131" t="e">
        <f>-SUMIF('[1]symbols'!A57:A296,G68,'[1]symbols'!F57:F296)-SUMIF('[1]symbols'!A57:A296,G68,'[1]symbols'!G57:G296)+SUMIF('[1]symbols'!A57:A296,H68,'[1]symbols'!F57:F296)+SUMIF('[1]symbols'!A57:A296,H68,'[1]symbols'!G57:G296)</f>
        <v>#VALUE!</v>
      </c>
      <c r="F68" s="131" t="e">
        <f>-SUMIF('[1]symbols'!$A$2:$A$241,I68,'[1]symbols'!$F$2:$F$241)-SUMIF('[1]symbols'!$A$2:$A$241,I68,'[1]symbols'!$G$2:$G$241)+SUMIF('[1]symbols'!$A$2:$A$241,J68,'[1]symbols'!$F$2:$F$241)+SUMIF('[1]symbols'!$A$2:$A$241,J68,'[1]symbols'!$G$2:$G$241)</f>
        <v>#VALUE!</v>
      </c>
      <c r="G68" s="122" t="s">
        <v>344</v>
      </c>
      <c r="H68" s="122" t="s">
        <v>345</v>
      </c>
      <c r="I68" s="122" t="s">
        <v>346</v>
      </c>
      <c r="J68" s="122" t="s">
        <v>347</v>
      </c>
      <c r="K68" s="120"/>
      <c r="L68" s="120"/>
      <c r="O68" s="134">
        <v>3294492400</v>
      </c>
      <c r="P68" s="134">
        <v>3294492400</v>
      </c>
      <c r="Q68" s="120" t="e">
        <f aca="true" t="shared" si="3" ref="Q68:Q75">O68-E68</f>
        <v>#VALUE!</v>
      </c>
    </row>
    <row r="69" spans="1:17" ht="12.75">
      <c r="A69" s="127">
        <v>34</v>
      </c>
      <c r="B69" s="135" t="s">
        <v>65</v>
      </c>
      <c r="C69" s="8">
        <v>101660</v>
      </c>
      <c r="D69" s="8">
        <v>101660</v>
      </c>
      <c r="E69" s="131" t="e">
        <f>-SUMIF('[1]symbols'!A58:A297,G69,'[1]symbols'!F58:F297)-SUMIF('[1]symbols'!A58:A297,G69,'[1]symbols'!G58:G297)+SUMIF('[1]symbols'!A58:A297,H69,'[1]symbols'!F58:F297)+SUMIF('[1]symbols'!A58:A297,H69,'[1]symbols'!G58:G297)</f>
        <v>#VALUE!</v>
      </c>
      <c r="F69" s="131" t="e">
        <f>-SUMIF('[1]symbols'!$A$2:$A$241,I69,'[1]symbols'!$F$2:$F$241)-SUMIF('[1]symbols'!$A$2:$A$241,I69,'[1]symbols'!$G$2:$G$241)+SUMIF('[1]symbols'!$A$2:$A$241,J69,'[1]symbols'!$F$2:$F$241)+SUMIF('[1]symbols'!$A$2:$A$241,J69,'[1]symbols'!$G$2:$G$241)</f>
        <v>#VALUE!</v>
      </c>
      <c r="G69" s="122" t="s">
        <v>348</v>
      </c>
      <c r="H69" s="122" t="s">
        <v>349</v>
      </c>
      <c r="I69" s="122" t="s">
        <v>350</v>
      </c>
      <c r="J69" s="122" t="s">
        <v>351</v>
      </c>
      <c r="K69" s="120"/>
      <c r="L69" s="120"/>
      <c r="O69" s="134">
        <v>101659634.03</v>
      </c>
      <c r="P69" s="134">
        <v>101659634.03</v>
      </c>
      <c r="Q69" s="120" t="e">
        <f t="shared" si="3"/>
        <v>#VALUE!</v>
      </c>
    </row>
    <row r="70" spans="1:17" ht="12.75">
      <c r="A70" s="127">
        <v>35</v>
      </c>
      <c r="B70" s="135" t="s">
        <v>66</v>
      </c>
      <c r="C70" s="8">
        <v>0</v>
      </c>
      <c r="D70" s="8">
        <v>0</v>
      </c>
      <c r="E70" s="136" t="e">
        <f>-SUMIF('[1]symbols'!A59:A298,G70,'[1]symbols'!F59:F298)-SUMIF('[1]symbols'!A59:A298,G70,'[1]symbols'!G59:G298)+SUMIF('[1]symbols'!A59:A298,H70,'[1]symbols'!F59:F298)+SUMIF('[1]symbols'!A59:A298,H70,'[1]symbols'!G59:G298)</f>
        <v>#VALUE!</v>
      </c>
      <c r="F70" s="131" t="e">
        <f>-SUMIF('[1]symbols'!A59:A298,I70,'[1]symbols'!F59:F298)-SUMIF('[1]symbols'!A59:A298,I70,'[1]symbols'!G59:G298)+SUMIF('[1]symbols'!A59:A298,J70,'[1]symbols'!F59:F298)+SUMIF('[1]symbols'!A59:A298,J70,'[1]symbols'!G59:G298)</f>
        <v>#VALUE!</v>
      </c>
      <c r="G70" s="122" t="s">
        <v>352</v>
      </c>
      <c r="H70" s="122" t="s">
        <v>353</v>
      </c>
      <c r="I70" s="122" t="s">
        <v>354</v>
      </c>
      <c r="J70" s="122" t="s">
        <v>355</v>
      </c>
      <c r="K70" s="120"/>
      <c r="L70" s="120"/>
      <c r="O70" s="134">
        <v>0</v>
      </c>
      <c r="P70" s="134">
        <v>0</v>
      </c>
      <c r="Q70" s="120" t="e">
        <f t="shared" si="3"/>
        <v>#VALUE!</v>
      </c>
    </row>
    <row r="71" spans="1:17" ht="12.75">
      <c r="A71" s="127">
        <v>36</v>
      </c>
      <c r="B71" s="135" t="s">
        <v>67</v>
      </c>
      <c r="C71" s="8">
        <v>-378787</v>
      </c>
      <c r="D71" s="8">
        <v>-524751</v>
      </c>
      <c r="E71" s="131" t="e">
        <f>-SUMIF('[1]symbols'!A60:A299,G71,'[1]symbols'!F60:F299)-SUMIF('[1]symbols'!A60:A299,G71,'[1]symbols'!G60:G299)+SUMIF('[1]symbols'!A60:A299,H71,'[1]symbols'!F60:F299)+SUMIF('[1]symbols'!A60:A299,H71,'[1]symbols'!G60:G299)</f>
        <v>#VALUE!</v>
      </c>
      <c r="F71" s="131" t="e">
        <f>-SUMIF('[1]symbols'!$A$2:$A$241,I71,'[1]symbols'!$F$2:$F$241)-SUMIF('[1]symbols'!$A$2:$A$241,I71,'[1]symbols'!$G$2:$G$241)+SUMIF('[1]symbols'!$A$2:$A$241,J71,'[1]symbols'!$F$2:$F$241)+SUMIF('[1]symbols'!$A$2:$A$241,J71,'[1]symbols'!$G$2:$G$241)</f>
        <v>#VALUE!</v>
      </c>
      <c r="G71" s="122" t="s">
        <v>356</v>
      </c>
      <c r="H71" s="122" t="s">
        <v>357</v>
      </c>
      <c r="I71" s="122" t="s">
        <v>358</v>
      </c>
      <c r="J71" s="122" t="s">
        <v>359</v>
      </c>
      <c r="K71" s="120"/>
      <c r="L71" s="120"/>
      <c r="O71" s="134">
        <v>-601220216.37</v>
      </c>
      <c r="P71" s="134">
        <v>-782549851.57</v>
      </c>
      <c r="Q71" s="120" t="e">
        <f t="shared" si="3"/>
        <v>#VALUE!</v>
      </c>
    </row>
    <row r="72" spans="1:17" ht="12.75">
      <c r="A72" s="127">
        <v>37</v>
      </c>
      <c r="B72" s="135" t="s">
        <v>68</v>
      </c>
      <c r="C72" s="8">
        <v>663481</v>
      </c>
      <c r="D72" s="8">
        <v>649551</v>
      </c>
      <c r="E72" s="131" t="e">
        <f>-SUMIF('[1]symbols'!A61:A300,G72,'[1]symbols'!F61:F300)-SUMIF('[1]symbols'!A61:A300,G72,'[1]symbols'!G61:G300)+SUMIF('[1]symbols'!A61:A300,H72,'[1]symbols'!F61:F300)+SUMIF('[1]symbols'!A61:A300,H72,'[1]symbols'!G61:G300)</f>
        <v>#VALUE!</v>
      </c>
      <c r="F72" s="131" t="e">
        <f>-SUMIF('[1]symbols'!$A$2:$A$241,I72,'[1]symbols'!$F$2:$F$241)-SUMIF('[1]symbols'!$A$2:$A$241,I72,'[1]symbols'!$G$2:$G$241)+SUMIF('[1]symbols'!$A$2:$A$241,J72,'[1]symbols'!$F$2:$F$241)+SUMIF('[1]symbols'!$A$2:$A$241,J72,'[1]symbols'!$G$2:$G$241)</f>
        <v>#VALUE!</v>
      </c>
      <c r="G72" s="122" t="s">
        <v>360</v>
      </c>
      <c r="H72" s="122" t="s">
        <v>361</v>
      </c>
      <c r="I72" s="122" t="s">
        <v>362</v>
      </c>
      <c r="J72" s="122" t="s">
        <v>363</v>
      </c>
      <c r="K72" s="120"/>
      <c r="L72" s="120"/>
      <c r="O72" s="134">
        <v>649551245.04</v>
      </c>
      <c r="P72" s="134">
        <v>636171477.44</v>
      </c>
      <c r="Q72" s="120" t="e">
        <f t="shared" si="3"/>
        <v>#VALUE!</v>
      </c>
    </row>
    <row r="73" spans="1:17" ht="12.75">
      <c r="A73" s="127">
        <v>38</v>
      </c>
      <c r="B73" s="135" t="s">
        <v>69</v>
      </c>
      <c r="C73" s="8">
        <v>703699</v>
      </c>
      <c r="D73" s="8">
        <v>692758</v>
      </c>
      <c r="E73" s="131" t="e">
        <f>-SUMIF('[1]symbols'!A62:A301,G73,'[1]symbols'!F62:F301)-SUMIF('[1]symbols'!A62:A301,G73,'[1]symbols'!G62:G301)+SUMIF('[1]symbols'!A62:A301,H73,'[1]symbols'!F62:F301)+SUMIF('[1]symbols'!A62:A301,H73,'[1]symbols'!G62:G301)</f>
        <v>#VALUE!</v>
      </c>
      <c r="F73" s="131" t="e">
        <f>-SUMIF('[1]symbols'!$A$2:$A$241,I73,'[1]symbols'!$F$2:$F$241)-SUMIF('[1]symbols'!$A$2:$A$241,I73,'[1]symbols'!$G$2:$G$241)+SUMIF('[1]symbols'!$A$2:$A$241,J73,'[1]symbols'!$F$2:$F$241)+SUMIF('[1]symbols'!$A$2:$A$241,J73,'[1]symbols'!$G$2:$G$241)</f>
        <v>#VALUE!</v>
      </c>
      <c r="G73" s="122" t="s">
        <v>364</v>
      </c>
      <c r="H73" s="122" t="s">
        <v>365</v>
      </c>
      <c r="I73" s="122" t="s">
        <v>366</v>
      </c>
      <c r="J73" s="122" t="s">
        <v>367</v>
      </c>
      <c r="K73" s="120"/>
      <c r="L73" s="120"/>
      <c r="O73" s="134">
        <v>699706891.32</v>
      </c>
      <c r="P73" s="134">
        <v>779586149.07</v>
      </c>
      <c r="Q73" s="120" t="e">
        <f t="shared" si="3"/>
        <v>#VALUE!</v>
      </c>
    </row>
    <row r="74" spans="1:17" s="41" customFormat="1" ht="12.75">
      <c r="A74" s="140">
        <v>39</v>
      </c>
      <c r="B74" s="141" t="s">
        <v>70</v>
      </c>
      <c r="C74" s="9">
        <v>4384545</v>
      </c>
      <c r="D74" s="9">
        <v>4213710</v>
      </c>
      <c r="E74" s="143" t="e">
        <f>SUM(E68:E73)</f>
        <v>#VALUE!</v>
      </c>
      <c r="F74" s="143" t="e">
        <f>SUM(F68:F73)</f>
        <v>#VALUE!</v>
      </c>
      <c r="G74" s="144"/>
      <c r="H74" s="144"/>
      <c r="I74" s="144"/>
      <c r="J74" s="144"/>
      <c r="K74" s="145"/>
      <c r="L74" s="145"/>
      <c r="O74" s="147">
        <v>4144189954.02</v>
      </c>
      <c r="P74" s="147">
        <v>4029359808.97</v>
      </c>
      <c r="Q74" s="120" t="e">
        <f t="shared" si="3"/>
        <v>#VALUE!</v>
      </c>
    </row>
    <row r="75" spans="1:17" s="41" customFormat="1" ht="12.75">
      <c r="A75" s="140">
        <v>40</v>
      </c>
      <c r="B75" s="141" t="s">
        <v>71</v>
      </c>
      <c r="C75" s="9">
        <v>32442086</v>
      </c>
      <c r="D75" s="9">
        <v>28228684</v>
      </c>
      <c r="E75" s="143" t="e">
        <f>E74+E65</f>
        <v>#VALUE!</v>
      </c>
      <c r="F75" s="143" t="e">
        <f>F74+F65</f>
        <v>#VALUE!</v>
      </c>
      <c r="G75" s="144"/>
      <c r="H75" s="144"/>
      <c r="I75" s="144"/>
      <c r="J75" s="144"/>
      <c r="K75" s="145"/>
      <c r="L75" s="145"/>
      <c r="O75" s="147">
        <v>31591570239.76</v>
      </c>
      <c r="P75" s="147">
        <v>34865492237.87</v>
      </c>
      <c r="Q75" s="120" t="e">
        <f t="shared" si="3"/>
        <v>#VALUE!</v>
      </c>
    </row>
    <row r="77" spans="1:4" ht="28.5" customHeight="1">
      <c r="A77" t="s">
        <v>72</v>
      </c>
      <c r="C77" s="151"/>
      <c r="D77" s="11"/>
    </row>
    <row r="78" spans="1:5" ht="12.75">
      <c r="A78" t="s">
        <v>382</v>
      </c>
      <c r="C78" s="152"/>
      <c r="D78" s="12"/>
      <c r="E78" s="12"/>
    </row>
    <row r="79" spans="3:5" ht="12.75">
      <c r="C79" s="152"/>
      <c r="D79" s="12"/>
      <c r="E79" s="12"/>
    </row>
    <row r="80" spans="3:5" ht="12.75">
      <c r="C80" s="153"/>
      <c r="D80" s="12"/>
      <c r="E80" s="12"/>
    </row>
    <row r="81" spans="1:3" s="155" customFormat="1" ht="12.75">
      <c r="A81" s="41" t="s">
        <v>368</v>
      </c>
      <c r="B81" s="61"/>
      <c r="C81" s="154"/>
    </row>
    <row r="82" spans="1:3" s="46" customFormat="1" ht="12.75">
      <c r="A82" s="13"/>
      <c r="B82" s="156"/>
      <c r="C82" s="58"/>
    </row>
    <row r="83" spans="1:3" s="46" customFormat="1" ht="12.75">
      <c r="A83" s="13"/>
      <c r="B83" s="61" t="s">
        <v>369</v>
      </c>
      <c r="C83" s="58"/>
    </row>
    <row r="84" spans="3:16" s="13" customFormat="1" ht="12.75">
      <c r="C84" s="14"/>
      <c r="D84" s="14"/>
      <c r="E84" s="157"/>
      <c r="F84" s="158"/>
      <c r="G84" s="159"/>
      <c r="H84" s="159"/>
      <c r="I84" s="159"/>
      <c r="J84" s="159"/>
      <c r="O84" s="160"/>
      <c r="P84" s="160"/>
    </row>
    <row r="85" spans="3:16" s="13" customFormat="1" ht="12.75">
      <c r="C85" s="14"/>
      <c r="D85" s="14"/>
      <c r="E85" s="157"/>
      <c r="F85" s="158"/>
      <c r="G85" s="159"/>
      <c r="H85" s="159"/>
      <c r="I85" s="159"/>
      <c r="J85" s="159"/>
      <c r="O85" s="160"/>
      <c r="P85" s="160"/>
    </row>
    <row r="86" spans="1:3" s="46" customFormat="1" ht="12.75">
      <c r="A86" t="s">
        <v>209</v>
      </c>
      <c r="B86"/>
      <c r="C86" s="58"/>
    </row>
    <row r="87" spans="1:3" s="46" customFormat="1" ht="12.75">
      <c r="A87" t="s">
        <v>117</v>
      </c>
      <c r="B87"/>
      <c r="C87" s="58"/>
    </row>
    <row r="90" ht="12.75">
      <c r="B90" s="120"/>
    </row>
    <row r="91" ht="12.75">
      <c r="B91" s="120"/>
    </row>
    <row r="92" ht="12.75">
      <c r="B92" s="120"/>
    </row>
    <row r="93" ht="12.75">
      <c r="B93" s="120"/>
    </row>
  </sheetData>
  <sheetProtection/>
  <mergeCells count="7">
    <mergeCell ref="A67:D67"/>
    <mergeCell ref="A4:D4"/>
    <mergeCell ref="G4:H4"/>
    <mergeCell ref="I4:J4"/>
    <mergeCell ref="A12:D12"/>
    <mergeCell ref="A43:D43"/>
    <mergeCell ref="A5:E5"/>
  </mergeCells>
  <printOptions/>
  <pageMargins left="0.75" right="0.35" top="0.7" bottom="0.76" header="0.68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E76"/>
  <sheetViews>
    <sheetView zoomScalePageLayoutView="0" workbookViewId="0" topLeftCell="A1">
      <selection activeCell="C76" sqref="C76"/>
    </sheetView>
  </sheetViews>
  <sheetFormatPr defaultColWidth="9.00390625" defaultRowHeight="12.75"/>
  <cols>
    <col min="1" max="1" width="9.125" style="80" customWidth="1"/>
    <col min="2" max="2" width="50.00390625" style="80" customWidth="1"/>
    <col min="3" max="6" width="13.00390625" style="81" customWidth="1"/>
    <col min="7" max="7" width="16.75390625" style="80" hidden="1" customWidth="1"/>
    <col min="8" max="8" width="17.625" style="80" hidden="1" customWidth="1"/>
    <col min="9" max="9" width="16.625" style="80" hidden="1" customWidth="1"/>
    <col min="10" max="10" width="16.875" style="80" hidden="1" customWidth="1"/>
    <col min="11" max="11" width="3.875" style="80" hidden="1" customWidth="1"/>
    <col min="12" max="12" width="4.00390625" style="80" hidden="1" customWidth="1"/>
    <col min="13" max="20" width="9.125" style="80" hidden="1" customWidth="1"/>
    <col min="21" max="21" width="4.375" style="80" hidden="1" customWidth="1"/>
    <col min="22" max="22" width="16.25390625" style="80" hidden="1" customWidth="1"/>
    <col min="23" max="23" width="16.25390625" style="81" hidden="1" customWidth="1"/>
    <col min="24" max="24" width="16.875" style="81" hidden="1" customWidth="1"/>
    <col min="25" max="25" width="16.25390625" style="81" hidden="1" customWidth="1"/>
    <col min="26" max="26" width="16.875" style="80" hidden="1" customWidth="1"/>
    <col min="27" max="27" width="15.25390625" style="81" hidden="1" customWidth="1"/>
    <col min="28" max="28" width="16.375" style="80" customWidth="1"/>
    <col min="29" max="29" width="12.75390625" style="80" bestFit="1" customWidth="1"/>
    <col min="30" max="30" width="9.75390625" style="80" bestFit="1" customWidth="1"/>
    <col min="31" max="16384" width="9.125" style="80" customWidth="1"/>
  </cols>
  <sheetData>
    <row r="1" ht="12.75"/>
    <row r="2" ht="12.75"/>
    <row r="3" ht="12.75"/>
    <row r="4" ht="12.75"/>
    <row r="5" ht="12.75"/>
    <row r="6" spans="1:9" ht="17.25">
      <c r="A6" s="188" t="s">
        <v>143</v>
      </c>
      <c r="B6" s="188"/>
      <c r="C6" s="188"/>
      <c r="D6" s="188"/>
      <c r="E6" s="188"/>
      <c r="F6" s="188"/>
      <c r="G6" s="188"/>
      <c r="H6" s="188"/>
      <c r="I6" s="188"/>
    </row>
    <row r="7" spans="1:20" ht="17.25">
      <c r="A7" s="188" t="s">
        <v>144</v>
      </c>
      <c r="B7" s="188"/>
      <c r="C7" s="188"/>
      <c r="D7" s="188"/>
      <c r="E7" s="188"/>
      <c r="F7" s="188"/>
      <c r="G7" s="188"/>
      <c r="H7" s="188"/>
      <c r="I7" s="188"/>
      <c r="J7" s="79"/>
      <c r="K7" s="79"/>
      <c r="M7" s="80">
        <v>10</v>
      </c>
      <c r="N7" s="80">
        <v>10</v>
      </c>
      <c r="O7" s="80">
        <v>20</v>
      </c>
      <c r="P7" s="80">
        <v>20</v>
      </c>
      <c r="Q7" s="80">
        <v>30</v>
      </c>
      <c r="R7" s="80">
        <v>30</v>
      </c>
      <c r="S7" s="80">
        <v>40</v>
      </c>
      <c r="T7" s="80">
        <v>40</v>
      </c>
    </row>
    <row r="8" spans="1:20" ht="17.25">
      <c r="A8" s="179" t="s">
        <v>375</v>
      </c>
      <c r="B8" s="179"/>
      <c r="C8" s="179"/>
      <c r="D8" s="179"/>
      <c r="E8" s="179"/>
      <c r="F8" s="179" t="s">
        <v>374</v>
      </c>
      <c r="G8" s="179"/>
      <c r="H8" s="179"/>
      <c r="I8" s="179"/>
      <c r="J8" s="179"/>
      <c r="K8" s="79"/>
      <c r="M8" s="80">
        <v>1</v>
      </c>
      <c r="N8" s="80">
        <v>2</v>
      </c>
      <c r="O8" s="80">
        <v>1</v>
      </c>
      <c r="P8" s="80">
        <v>2</v>
      </c>
      <c r="Q8" s="80">
        <v>1</v>
      </c>
      <c r="R8" s="80">
        <v>2</v>
      </c>
      <c r="S8" s="80">
        <v>1</v>
      </c>
      <c r="T8" s="80">
        <v>2</v>
      </c>
    </row>
    <row r="9" ht="12.75"/>
    <row r="10" ht="12.75"/>
    <row r="11" spans="2:6" ht="15">
      <c r="B11" s="82"/>
      <c r="C11" s="83"/>
      <c r="D11" s="83"/>
      <c r="E11" s="83"/>
      <c r="F11" s="83" t="s">
        <v>15</v>
      </c>
    </row>
    <row r="12" spans="1:12" ht="12.75" customHeight="1">
      <c r="A12" s="182" t="s">
        <v>0</v>
      </c>
      <c r="B12" s="184" t="s">
        <v>16</v>
      </c>
      <c r="C12" s="191" t="s">
        <v>17</v>
      </c>
      <c r="D12" s="192"/>
      <c r="E12" s="191" t="s">
        <v>18</v>
      </c>
      <c r="F12" s="192"/>
      <c r="G12" s="189" t="s">
        <v>17</v>
      </c>
      <c r="H12" s="190"/>
      <c r="I12" s="189" t="s">
        <v>18</v>
      </c>
      <c r="J12" s="193"/>
      <c r="K12" s="85"/>
      <c r="L12" s="85"/>
    </row>
    <row r="13" spans="1:12" ht="89.25">
      <c r="A13" s="183"/>
      <c r="B13" s="185"/>
      <c r="C13" s="86" t="s">
        <v>145</v>
      </c>
      <c r="D13" s="86" t="s">
        <v>146</v>
      </c>
      <c r="E13" s="86" t="s">
        <v>147</v>
      </c>
      <c r="F13" s="86" t="s">
        <v>148</v>
      </c>
      <c r="G13" s="87" t="s">
        <v>145</v>
      </c>
      <c r="H13" s="87" t="s">
        <v>146</v>
      </c>
      <c r="I13" s="87" t="s">
        <v>147</v>
      </c>
      <c r="J13" s="87" t="s">
        <v>148</v>
      </c>
      <c r="K13" s="85"/>
      <c r="L13" s="85"/>
    </row>
    <row r="14" spans="1:12" ht="12.75">
      <c r="A14" s="88">
        <v>1</v>
      </c>
      <c r="B14" s="88">
        <v>2</v>
      </c>
      <c r="C14" s="89">
        <v>3</v>
      </c>
      <c r="D14" s="89">
        <v>4</v>
      </c>
      <c r="E14" s="89">
        <v>5</v>
      </c>
      <c r="F14" s="89">
        <v>6</v>
      </c>
      <c r="G14" s="84">
        <v>2</v>
      </c>
      <c r="H14" s="87">
        <v>3</v>
      </c>
      <c r="I14" s="87">
        <v>4</v>
      </c>
      <c r="J14" s="87">
        <v>5</v>
      </c>
      <c r="K14" s="85"/>
      <c r="L14" s="85"/>
    </row>
    <row r="15" spans="1:31" ht="12.75">
      <c r="A15" s="90">
        <v>1</v>
      </c>
      <c r="B15" s="91" t="s">
        <v>149</v>
      </c>
      <c r="C15" s="92">
        <v>899688</v>
      </c>
      <c r="D15" s="92">
        <v>1743564</v>
      </c>
      <c r="E15" s="92">
        <v>783202</v>
      </c>
      <c r="F15" s="92">
        <v>1563389</v>
      </c>
      <c r="G15" s="93" t="e">
        <f>SUMIF('[2]symbols'!$A$2:A365,N15,'[2]symbols'!$E$2:$E$361)-SUMIF('[2]symbols'!$A$2:A365,M15,'[2]symbols'!$E$2:$E$361)</f>
        <v>#VALUE!</v>
      </c>
      <c r="H15" s="93" t="e">
        <f>SUMIF('[2]symbols'!$A$2:A365,R15,'[2]symbols'!$E$2:$E$361)-SUMIF('[2]symbols'!$A$2:A365,Q15,'[2]symbols'!$E$2:$E$361)</f>
        <v>#VALUE!</v>
      </c>
      <c r="I15" s="93" t="e">
        <f>SUMIF('[2]symbols'!$A$2:A365,P15,'[2]symbols'!$E$2:$E$361)-SUMIF('[2]symbols'!$A$2:A365,O15,'[2]symbols'!$E$2:$E$361)</f>
        <v>#VALUE!</v>
      </c>
      <c r="J15" s="93" t="e">
        <f>SUMIF('[2]symbols'!$A$2:A365,T15,'[2]symbols'!$E$2:$E$361)-SUMIF('[2]symbols'!$A$2:A365,S15,'[2]symbols'!$E$2:$E$361)</f>
        <v>#VALUE!</v>
      </c>
      <c r="K15" s="94"/>
      <c r="L15" s="95">
        <v>601</v>
      </c>
      <c r="M15" s="80">
        <v>160110</v>
      </c>
      <c r="N15" s="80">
        <v>260110</v>
      </c>
      <c r="O15" s="80">
        <v>160120</v>
      </c>
      <c r="P15" s="80">
        <v>260120</v>
      </c>
      <c r="Q15" s="80">
        <v>160130</v>
      </c>
      <c r="R15" s="80">
        <v>260130</v>
      </c>
      <c r="S15" s="80">
        <v>160140</v>
      </c>
      <c r="T15" s="80">
        <v>260140</v>
      </c>
      <c r="U15" s="96"/>
      <c r="V15" s="96">
        <f aca="true" t="shared" si="0" ref="V15:V41">X15-W15</f>
        <v>857495236.42</v>
      </c>
      <c r="W15" s="97">
        <v>1563388590.11</v>
      </c>
      <c r="X15" s="97">
        <v>2420883826.53</v>
      </c>
      <c r="Y15" s="97">
        <v>1454904360.34</v>
      </c>
      <c r="Z15" s="97">
        <v>2191393782.41</v>
      </c>
      <c r="AA15" s="98">
        <f aca="true" t="shared" si="1" ref="AA15:AA41">Z15-Y15</f>
        <v>736489422.07</v>
      </c>
      <c r="AB15" s="96"/>
      <c r="AC15" s="96"/>
      <c r="AD15" s="96"/>
      <c r="AE15" s="96"/>
    </row>
    <row r="16" spans="1:31" ht="12.75">
      <c r="A16" s="99">
        <v>2</v>
      </c>
      <c r="B16" s="100" t="s">
        <v>150</v>
      </c>
      <c r="C16" s="8">
        <v>-456855</v>
      </c>
      <c r="D16" s="8">
        <v>-912726</v>
      </c>
      <c r="E16" s="8">
        <v>-385546</v>
      </c>
      <c r="F16" s="8">
        <v>-790024</v>
      </c>
      <c r="G16" s="93" t="e">
        <f>SUMIF('[2]symbols'!$A$2:A366,N16,'[2]symbols'!$E$2:$E$361)-SUMIF('[2]symbols'!$A$2:A366,M16,'[2]symbols'!$E$2:$E$361)</f>
        <v>#VALUE!</v>
      </c>
      <c r="H16" s="93" t="e">
        <f>SUMIF('[2]symbols'!$A$2:A366,R16,'[2]symbols'!$E$2:$E$361)-SUMIF('[2]symbols'!$A$2:A366,Q16,'[2]symbols'!$E$2:$E$361)</f>
        <v>#VALUE!</v>
      </c>
      <c r="I16" s="93" t="e">
        <f>SUMIF('[2]symbols'!$A$2:A366,P16,'[2]symbols'!$E$2:$E$361)-SUMIF('[2]symbols'!$A$2:A366,O16,'[2]symbols'!$E$2:$E$361)</f>
        <v>#VALUE!</v>
      </c>
      <c r="J16" s="93" t="e">
        <f>SUMIF('[2]symbols'!$A$2:A366,T16,'[2]symbols'!$E$2:$E$361)-SUMIF('[2]symbols'!$A$2:A366,S16,'[2]symbols'!$E$2:$E$361)</f>
        <v>#VALUE!</v>
      </c>
      <c r="K16" s="94"/>
      <c r="L16" s="95">
        <v>701</v>
      </c>
      <c r="M16" s="80">
        <v>170110</v>
      </c>
      <c r="N16" s="80">
        <v>270110</v>
      </c>
      <c r="O16" s="80">
        <v>170120</v>
      </c>
      <c r="P16" s="80">
        <v>270120</v>
      </c>
      <c r="Q16" s="80">
        <v>170130</v>
      </c>
      <c r="R16" s="80">
        <v>270130</v>
      </c>
      <c r="S16" s="80">
        <v>170140</v>
      </c>
      <c r="T16" s="80">
        <v>270140</v>
      </c>
      <c r="U16" s="96"/>
      <c r="V16" s="96">
        <f t="shared" si="0"/>
        <v>-441494466.59</v>
      </c>
      <c r="W16" s="97">
        <v>-790024312.6</v>
      </c>
      <c r="X16" s="97">
        <v>-1231518779.19</v>
      </c>
      <c r="Y16" s="97">
        <v>-773512312.52</v>
      </c>
      <c r="Z16" s="97">
        <v>-1108304153.67</v>
      </c>
      <c r="AA16" s="98">
        <f t="shared" si="1"/>
        <v>-334791841.15</v>
      </c>
      <c r="AB16" s="96"/>
      <c r="AC16" s="96"/>
      <c r="AD16" s="96"/>
      <c r="AE16" s="96"/>
    </row>
    <row r="17" spans="1:31" ht="25.5">
      <c r="A17" s="101">
        <v>3</v>
      </c>
      <c r="B17" s="102" t="s">
        <v>151</v>
      </c>
      <c r="C17" s="9">
        <v>442833</v>
      </c>
      <c r="D17" s="9">
        <v>830838</v>
      </c>
      <c r="E17" s="9">
        <v>397656</v>
      </c>
      <c r="F17" s="9">
        <v>773365</v>
      </c>
      <c r="G17" s="103" t="e">
        <f>G16+G15</f>
        <v>#VALUE!</v>
      </c>
      <c r="H17" s="103" t="e">
        <f>H16+H15</f>
        <v>#VALUE!</v>
      </c>
      <c r="I17" s="103" t="e">
        <f>I16+I15</f>
        <v>#VALUE!</v>
      </c>
      <c r="J17" s="103" t="e">
        <f>J16+J15</f>
        <v>#VALUE!</v>
      </c>
      <c r="K17" s="104"/>
      <c r="L17" s="95"/>
      <c r="U17" s="96"/>
      <c r="V17" s="96">
        <f t="shared" si="0"/>
        <v>416000769.83</v>
      </c>
      <c r="W17" s="97">
        <v>773364277.51</v>
      </c>
      <c r="X17" s="97">
        <v>1189365047.34</v>
      </c>
      <c r="Y17" s="97">
        <v>681392047.82</v>
      </c>
      <c r="Z17" s="97">
        <v>1083089628.74</v>
      </c>
      <c r="AA17" s="98">
        <f t="shared" si="1"/>
        <v>401697580.92</v>
      </c>
      <c r="AB17" s="96"/>
      <c r="AC17" s="96"/>
      <c r="AD17" s="96"/>
      <c r="AE17" s="96"/>
    </row>
    <row r="18" spans="1:31" ht="12.75">
      <c r="A18" s="99">
        <v>4</v>
      </c>
      <c r="B18" s="100" t="s">
        <v>152</v>
      </c>
      <c r="C18" s="8">
        <v>171854</v>
      </c>
      <c r="D18" s="8">
        <v>326466</v>
      </c>
      <c r="E18" s="8">
        <v>130967</v>
      </c>
      <c r="F18" s="8">
        <v>245695</v>
      </c>
      <c r="G18" s="93" t="e">
        <f>SUMIF('[2]symbols'!$A$2:A368,N18,'[2]symbols'!$E$2:$E$361)-SUMIF('[2]symbols'!$A$2:A368,M18,'[2]symbols'!$E$2:$E$361)</f>
        <v>#VALUE!</v>
      </c>
      <c r="H18" s="93" t="e">
        <f>SUMIF('[2]symbols'!$A$2:A368,R18,'[2]symbols'!$E$2:$E$361)-SUMIF('[2]symbols'!$A$2:A368,Q18,'[2]symbols'!$E$2:$E$361)</f>
        <v>#VALUE!</v>
      </c>
      <c r="I18" s="93" t="e">
        <f>SUMIF('[2]symbols'!$A$2:A368,P18,'[2]symbols'!$E$2:$E$361)-SUMIF('[2]symbols'!$A$2:A368,O18,'[2]symbols'!$E$2:$E$361)</f>
        <v>#VALUE!</v>
      </c>
      <c r="J18" s="93" t="e">
        <f>SUMIF('[2]symbols'!$A$2:A368,T18,'[2]symbols'!$E$2:$E$361)-SUMIF('[2]symbols'!$A$2:A368,S18,'[2]symbols'!$E$2:$E$361)</f>
        <v>#VALUE!</v>
      </c>
      <c r="K18" s="94"/>
      <c r="L18" s="95">
        <v>602</v>
      </c>
      <c r="M18" s="80">
        <v>160210</v>
      </c>
      <c r="N18" s="80">
        <v>260210</v>
      </c>
      <c r="O18" s="80">
        <v>160220</v>
      </c>
      <c r="P18" s="80">
        <v>260220</v>
      </c>
      <c r="Q18" s="80">
        <v>160230</v>
      </c>
      <c r="R18" s="80">
        <v>260230</v>
      </c>
      <c r="S18" s="80">
        <v>160240</v>
      </c>
      <c r="T18" s="80">
        <v>260240</v>
      </c>
      <c r="U18" s="96"/>
      <c r="V18" s="96">
        <f t="shared" si="0"/>
        <v>148186805.67</v>
      </c>
      <c r="W18" s="97">
        <v>245695347.16</v>
      </c>
      <c r="X18" s="97">
        <v>393882152.83</v>
      </c>
      <c r="Y18" s="97">
        <v>200576515.6</v>
      </c>
      <c r="Z18" s="97">
        <v>318142353.44</v>
      </c>
      <c r="AA18" s="98">
        <f t="shared" si="1"/>
        <v>117565837.84</v>
      </c>
      <c r="AB18" s="96"/>
      <c r="AC18" s="96"/>
      <c r="AD18" s="96"/>
      <c r="AE18" s="96"/>
    </row>
    <row r="19" spans="1:31" ht="12.75">
      <c r="A19" s="99">
        <v>5</v>
      </c>
      <c r="B19" s="100" t="s">
        <v>153</v>
      </c>
      <c r="C19" s="8">
        <v>-57696</v>
      </c>
      <c r="D19" s="8">
        <v>-106154</v>
      </c>
      <c r="E19" s="8">
        <v>-42732</v>
      </c>
      <c r="F19" s="8">
        <v>-79473</v>
      </c>
      <c r="G19" s="93" t="e">
        <f>SUMIF('[2]symbols'!$A$2:A369,N19,'[2]symbols'!$E$2:$E$361)-SUMIF('[2]symbols'!$A$2:A369,M19,'[2]symbols'!$E$2:$E$361)</f>
        <v>#VALUE!</v>
      </c>
      <c r="H19" s="93" t="e">
        <f>SUMIF('[2]symbols'!$A$2:A369,R19,'[2]symbols'!$E$2:$E$361)-SUMIF('[2]symbols'!$A$2:A369,Q19,'[2]symbols'!$E$2:$E$361)</f>
        <v>#VALUE!</v>
      </c>
      <c r="I19" s="93" t="e">
        <f>SUMIF('[2]symbols'!$A$2:A369,P19,'[2]symbols'!$E$2:$E$361)-SUMIF('[2]symbols'!$A$2:A369,O19,'[2]symbols'!$E$2:$E$361)</f>
        <v>#VALUE!</v>
      </c>
      <c r="J19" s="93" t="e">
        <f>SUMIF('[2]symbols'!$A$2:A369,T19,'[2]symbols'!$E$2:$E$361)-SUMIF('[2]symbols'!$A$2:A369,S19,'[2]symbols'!$E$2:$E$361)</f>
        <v>#VALUE!</v>
      </c>
      <c r="K19" s="94"/>
      <c r="L19" s="95">
        <v>702</v>
      </c>
      <c r="M19" s="80">
        <v>170210</v>
      </c>
      <c r="N19" s="80">
        <v>270210</v>
      </c>
      <c r="O19" s="80">
        <v>170220</v>
      </c>
      <c r="P19" s="80">
        <v>270220</v>
      </c>
      <c r="Q19" s="80">
        <v>170230</v>
      </c>
      <c r="R19" s="80">
        <v>270230</v>
      </c>
      <c r="S19" s="80">
        <v>170240</v>
      </c>
      <c r="T19" s="80">
        <v>270240</v>
      </c>
      <c r="U19" s="96"/>
      <c r="V19" s="96">
        <f t="shared" si="0"/>
        <v>-44274865.31</v>
      </c>
      <c r="W19" s="97">
        <v>-79472650.96</v>
      </c>
      <c r="X19" s="97">
        <v>-123747516.27</v>
      </c>
      <c r="Y19" s="97">
        <v>-55071161.39</v>
      </c>
      <c r="Z19" s="97">
        <v>-88988933.2</v>
      </c>
      <c r="AA19" s="98">
        <f t="shared" si="1"/>
        <v>-33917771.81</v>
      </c>
      <c r="AB19" s="96"/>
      <c r="AC19" s="96"/>
      <c r="AD19" s="96"/>
      <c r="AE19" s="96"/>
    </row>
    <row r="20" spans="1:31" ht="25.5">
      <c r="A20" s="99">
        <v>6</v>
      </c>
      <c r="B20" s="100" t="s">
        <v>154</v>
      </c>
      <c r="C20" s="8">
        <v>-6245</v>
      </c>
      <c r="D20" s="8">
        <v>-948</v>
      </c>
      <c r="E20" s="8" t="s">
        <v>107</v>
      </c>
      <c r="F20" s="8" t="s">
        <v>107</v>
      </c>
      <c r="G20" s="93" t="e">
        <f>SUMIF('[2]symbols'!$A$2:A370,N20,'[2]symbols'!$E$2:$E$361)-SUMIF('[2]symbols'!$A$2:A370,M20,'[2]symbols'!$E$2:$E$361)</f>
        <v>#VALUE!</v>
      </c>
      <c r="H20" s="93" t="e">
        <f>SUMIF('[2]symbols'!$A$2:A370,R20,'[2]symbols'!$E$2:$E$361)-SUMIF('[2]symbols'!$A$2:A370,Q20,'[2]symbols'!$E$2:$E$361)</f>
        <v>#VALUE!</v>
      </c>
      <c r="I20" s="93" t="e">
        <f>SUMIF('[2]symbols'!$A$2:A370,P20,'[2]symbols'!$E$2:$E$361)-SUMIF('[2]symbols'!$A$2:A370,O20,'[2]symbols'!$E$2:$E$361)</f>
        <v>#VALUE!</v>
      </c>
      <c r="J20" s="93" t="e">
        <f>SUMIF('[2]symbols'!$A$2:A370,T20,'[2]symbols'!$E$2:$E$361)-SUMIF('[2]symbols'!$A$2:A370,S20,'[2]symbols'!$E$2:$E$361)</f>
        <v>#VALUE!</v>
      </c>
      <c r="K20" s="94"/>
      <c r="L20" s="95">
        <v>603</v>
      </c>
      <c r="M20" s="80">
        <v>160310</v>
      </c>
      <c r="N20" s="80">
        <v>260310</v>
      </c>
      <c r="O20" s="80">
        <v>160320</v>
      </c>
      <c r="P20" s="80">
        <v>260320</v>
      </c>
      <c r="Q20" s="80">
        <v>160330</v>
      </c>
      <c r="R20" s="80">
        <v>260330</v>
      </c>
      <c r="S20" s="80">
        <v>160340</v>
      </c>
      <c r="T20" s="80">
        <v>260340</v>
      </c>
      <c r="U20" s="96"/>
      <c r="V20" s="96">
        <f t="shared" si="0"/>
        <v>2025597.62</v>
      </c>
      <c r="W20" s="97">
        <v>0</v>
      </c>
      <c r="X20" s="97">
        <v>2025597.62</v>
      </c>
      <c r="Y20" s="97">
        <v>0</v>
      </c>
      <c r="Z20" s="97">
        <v>0</v>
      </c>
      <c r="AA20" s="98">
        <f t="shared" si="1"/>
        <v>0</v>
      </c>
      <c r="AB20" s="96"/>
      <c r="AC20" s="96"/>
      <c r="AD20" s="96"/>
      <c r="AE20" s="96"/>
    </row>
    <row r="21" spans="1:31" ht="25.5">
      <c r="A21" s="99">
        <v>7</v>
      </c>
      <c r="B21" s="100" t="s">
        <v>155</v>
      </c>
      <c r="C21" s="8" t="s">
        <v>107</v>
      </c>
      <c r="D21" s="8" t="s">
        <v>107</v>
      </c>
      <c r="E21" s="8" t="s">
        <v>107</v>
      </c>
      <c r="F21" s="8" t="s">
        <v>107</v>
      </c>
      <c r="G21" s="93" t="e">
        <f>SUMIF('[2]symbols'!$A$2:A371,N21,'[2]symbols'!$E$2:$E$361)-SUMIF('[2]symbols'!$A$2:A371,M21,'[2]symbols'!$E$2:$E$361)</f>
        <v>#VALUE!</v>
      </c>
      <c r="H21" s="93" t="e">
        <f>SUMIF('[2]symbols'!$A$2:A371,R21,'[2]symbols'!$E$2:$E$361)-SUMIF('[2]symbols'!$A$2:A371,Q21,'[2]symbols'!$E$2:$E$361)</f>
        <v>#VALUE!</v>
      </c>
      <c r="I21" s="93" t="e">
        <f>SUMIF('[2]symbols'!$A$2:A371,P21,'[2]symbols'!$E$2:$E$361)-SUMIF('[2]symbols'!$A$2:A371,O21,'[2]symbols'!$E$2:$E$361)</f>
        <v>#VALUE!</v>
      </c>
      <c r="J21" s="93" t="e">
        <f>SUMIF('[2]symbols'!$A$2:A371,T21,'[2]symbols'!$E$2:$E$361)-SUMIF('[2]symbols'!$A$2:A371,S21,'[2]symbols'!$E$2:$E$361)</f>
        <v>#VALUE!</v>
      </c>
      <c r="K21" s="94"/>
      <c r="L21" s="95">
        <v>604</v>
      </c>
      <c r="M21" s="80">
        <v>160410</v>
      </c>
      <c r="N21" s="80">
        <v>260410</v>
      </c>
      <c r="O21" s="80">
        <v>160420</v>
      </c>
      <c r="P21" s="80">
        <v>260420</v>
      </c>
      <c r="Q21" s="80">
        <v>160430</v>
      </c>
      <c r="R21" s="80">
        <v>260430</v>
      </c>
      <c r="S21" s="80">
        <v>160440</v>
      </c>
      <c r="T21" s="80">
        <v>260440</v>
      </c>
      <c r="U21" s="96"/>
      <c r="V21" s="96">
        <f t="shared" si="0"/>
        <v>0</v>
      </c>
      <c r="W21" s="97">
        <v>0</v>
      </c>
      <c r="X21" s="97">
        <v>0</v>
      </c>
      <c r="Y21" s="97">
        <v>0</v>
      </c>
      <c r="Z21" s="97">
        <v>0</v>
      </c>
      <c r="AA21" s="98">
        <f t="shared" si="1"/>
        <v>0</v>
      </c>
      <c r="AB21" s="96"/>
      <c r="AC21" s="96"/>
      <c r="AD21" s="96"/>
      <c r="AE21" s="96"/>
    </row>
    <row r="22" spans="1:31" ht="51">
      <c r="A22" s="99">
        <v>8</v>
      </c>
      <c r="B22" s="100" t="s">
        <v>156</v>
      </c>
      <c r="C22" s="8">
        <v>-2168</v>
      </c>
      <c r="D22" s="8">
        <v>-4324</v>
      </c>
      <c r="E22" s="8" t="s">
        <v>107</v>
      </c>
      <c r="F22" s="8" t="s">
        <v>107</v>
      </c>
      <c r="G22" s="93" t="e">
        <f>SUMIF('[2]symbols'!$A$2:A372,N22,'[2]symbols'!$E$2:$E$361)-SUMIF('[2]symbols'!$A$2:A372,M22,'[2]symbols'!$E$2:$E$361)</f>
        <v>#VALUE!</v>
      </c>
      <c r="H22" s="93" t="e">
        <f>SUMIF('[2]symbols'!$A$2:A372,R22,'[2]symbols'!$E$2:$E$361)-SUMIF('[2]symbols'!$A$2:A372,Q22,'[2]symbols'!$E$2:$E$361)</f>
        <v>#VALUE!</v>
      </c>
      <c r="I22" s="93" t="e">
        <f>SUMIF('[2]symbols'!$A$2:A372,P22,'[2]symbols'!$E$2:$E$361)-SUMIF('[2]symbols'!$A$2:A372,O22,'[2]symbols'!$E$2:$E$361)</f>
        <v>#VALUE!</v>
      </c>
      <c r="J22" s="93" t="e">
        <f>SUMIF('[2]symbols'!$A$2:A372,T22,'[2]symbols'!$E$2:$E$361)-SUMIF('[2]symbols'!$A$2:A372,S22,'[2]symbols'!$E$2:$E$361)</f>
        <v>#VALUE!</v>
      </c>
      <c r="K22" s="94"/>
      <c r="L22" s="95">
        <v>605</v>
      </c>
      <c r="M22" s="80">
        <v>160510</v>
      </c>
      <c r="N22" s="80">
        <v>260510</v>
      </c>
      <c r="O22" s="80">
        <v>160520</v>
      </c>
      <c r="P22" s="80">
        <v>260520</v>
      </c>
      <c r="Q22" s="80">
        <v>160530</v>
      </c>
      <c r="R22" s="80">
        <v>260530</v>
      </c>
      <c r="S22" s="80">
        <v>160540</v>
      </c>
      <c r="T22" s="80">
        <v>260540</v>
      </c>
      <c r="U22" s="96"/>
      <c r="V22" s="96">
        <f t="shared" si="0"/>
        <v>0</v>
      </c>
      <c r="W22" s="97">
        <v>0</v>
      </c>
      <c r="X22" s="97">
        <v>0</v>
      </c>
      <c r="Y22" s="97">
        <v>-763524.97</v>
      </c>
      <c r="Z22" s="97">
        <v>-763524.97</v>
      </c>
      <c r="AA22" s="98">
        <f t="shared" si="1"/>
        <v>0</v>
      </c>
      <c r="AB22" s="96"/>
      <c r="AC22" s="96"/>
      <c r="AD22" s="96"/>
      <c r="AE22" s="96"/>
    </row>
    <row r="23" spans="1:31" ht="25.5">
      <c r="A23" s="99">
        <v>9</v>
      </c>
      <c r="B23" s="100" t="s">
        <v>157</v>
      </c>
      <c r="C23" s="8">
        <v>-3221</v>
      </c>
      <c r="D23" s="8">
        <v>-1760</v>
      </c>
      <c r="E23" s="8">
        <v>-923</v>
      </c>
      <c r="F23" s="8">
        <v>-787</v>
      </c>
      <c r="G23" s="93" t="e">
        <f>SUMIF('[2]symbols'!$A$2:A373,N23,'[2]symbols'!$E$2:$E$361)-SUMIF('[2]symbols'!$A$2:A373,M23,'[2]symbols'!$E$2:$E$361)</f>
        <v>#VALUE!</v>
      </c>
      <c r="H23" s="93" t="e">
        <f>SUMIF('[2]symbols'!$A$2:A373,R23,'[2]symbols'!$E$2:$E$361)-SUMIF('[2]symbols'!$A$2:A373,Q23,'[2]symbols'!$E$2:$E$361)</f>
        <v>#VALUE!</v>
      </c>
      <c r="I23" s="93" t="e">
        <f>SUMIF('[2]symbols'!$A$2:A373,P23,'[2]symbols'!$E$2:$E$361)-SUMIF('[2]symbols'!$A$2:A373,O23,'[2]symbols'!$E$2:$E$361)</f>
        <v>#VALUE!</v>
      </c>
      <c r="J23" s="93" t="e">
        <f>SUMIF('[2]symbols'!$A$2:A373,T23,'[2]symbols'!$E$2:$E$361)-SUMIF('[2]symbols'!$A$2:A373,S23,'[2]symbols'!$E$2:$E$361)</f>
        <v>#VALUE!</v>
      </c>
      <c r="K23" s="94"/>
      <c r="L23" s="95">
        <v>612</v>
      </c>
      <c r="M23" s="80">
        <v>161210</v>
      </c>
      <c r="N23" s="80">
        <v>261210</v>
      </c>
      <c r="O23" s="80">
        <v>161220</v>
      </c>
      <c r="P23" s="80">
        <v>261220</v>
      </c>
      <c r="Q23" s="80">
        <v>161230</v>
      </c>
      <c r="R23" s="80">
        <v>261230</v>
      </c>
      <c r="S23" s="80">
        <v>161240</v>
      </c>
      <c r="T23" s="80">
        <v>261240</v>
      </c>
      <c r="U23" s="96"/>
      <c r="V23" s="96">
        <f t="shared" si="0"/>
        <v>830821.87</v>
      </c>
      <c r="W23" s="97">
        <v>-787459.65</v>
      </c>
      <c r="X23" s="97">
        <v>43362.22</v>
      </c>
      <c r="Y23" s="97">
        <v>-3218390.6</v>
      </c>
      <c r="Z23" s="97">
        <v>-5796697.83</v>
      </c>
      <c r="AA23" s="98">
        <f t="shared" si="1"/>
        <v>-2578307.23</v>
      </c>
      <c r="AB23" s="96"/>
      <c r="AC23" s="96"/>
      <c r="AD23" s="96"/>
      <c r="AE23" s="96"/>
    </row>
    <row r="24" spans="1:31" ht="12.75">
      <c r="A24" s="99">
        <v>10</v>
      </c>
      <c r="B24" s="100" t="s">
        <v>158</v>
      </c>
      <c r="C24" s="8">
        <v>58651</v>
      </c>
      <c r="D24" s="8">
        <v>57406</v>
      </c>
      <c r="E24" s="8">
        <v>4343</v>
      </c>
      <c r="F24" s="8">
        <v>7863</v>
      </c>
      <c r="G24" s="93" t="e">
        <f>SUMIF('[2]symbols'!$A$2:A374,N24,'[2]symbols'!$E$2:$E$361)-SUMIF('[2]symbols'!$A$2:A374,M24,'[2]symbols'!$E$2:$E$361)</f>
        <v>#VALUE!</v>
      </c>
      <c r="H24" s="93" t="e">
        <f>SUMIF('[2]symbols'!$A$2:A374,R24,'[2]symbols'!$E$2:$E$361)-SUMIF('[2]symbols'!$A$2:A374,Q24,'[2]symbols'!$E$2:$E$361)</f>
        <v>#VALUE!</v>
      </c>
      <c r="I24" s="93" t="e">
        <f>SUMIF('[2]symbols'!$A$2:A374,P24,'[2]symbols'!$E$2:$E$361)-SUMIF('[2]symbols'!$A$2:A374,O24,'[2]symbols'!$E$2:$E$361)</f>
        <v>#VALUE!</v>
      </c>
      <c r="J24" s="93" t="e">
        <f>SUMIF('[2]symbols'!$A$2:A374,T24,'[2]symbols'!$E$2:$E$361)-SUMIF('[2]symbols'!$A$2:A374,S24,'[2]symbols'!$E$2:$E$361)</f>
        <v>#VALUE!</v>
      </c>
      <c r="K24" s="94"/>
      <c r="L24" s="95">
        <v>616</v>
      </c>
      <c r="M24" s="80">
        <v>161610</v>
      </c>
      <c r="N24" s="80">
        <v>261610</v>
      </c>
      <c r="O24" s="80">
        <v>161620</v>
      </c>
      <c r="P24" s="80">
        <v>261620</v>
      </c>
      <c r="Q24" s="80">
        <v>161630</v>
      </c>
      <c r="R24" s="80">
        <v>261630</v>
      </c>
      <c r="S24" s="80">
        <v>161640</v>
      </c>
      <c r="T24" s="80">
        <v>261640</v>
      </c>
      <c r="U24" s="96"/>
      <c r="V24" s="96">
        <f t="shared" si="0"/>
        <v>12376753.74</v>
      </c>
      <c r="W24" s="97">
        <v>7863333.23</v>
      </c>
      <c r="X24" s="97">
        <v>20240086.97</v>
      </c>
      <c r="Y24" s="97">
        <v>8684449.18</v>
      </c>
      <c r="Z24" s="97">
        <v>13693876.18</v>
      </c>
      <c r="AA24" s="98">
        <f t="shared" si="1"/>
        <v>5009427</v>
      </c>
      <c r="AB24" s="96"/>
      <c r="AC24" s="96"/>
      <c r="AD24" s="96"/>
      <c r="AE24" s="96"/>
    </row>
    <row r="25" spans="1:31" ht="12.75">
      <c r="A25" s="99">
        <v>11</v>
      </c>
      <c r="B25" s="100" t="s">
        <v>159</v>
      </c>
      <c r="C25" s="8">
        <v>-35582</v>
      </c>
      <c r="D25" s="8">
        <v>-8534</v>
      </c>
      <c r="E25" s="8">
        <v>-12428</v>
      </c>
      <c r="F25" s="8">
        <v>4028</v>
      </c>
      <c r="G25" s="93" t="e">
        <f>SUMIF('[2]symbols'!$A$2:A375,N25,'[2]symbols'!$E$2:$E$361)-SUMIF('[2]symbols'!$A$2:A375,M25,'[2]symbols'!$E$2:$E$361)</f>
        <v>#VALUE!</v>
      </c>
      <c r="H25" s="93" t="e">
        <f>SUMIF('[2]symbols'!$A$2:A375,R25,'[2]symbols'!$E$2:$E$361)-SUMIF('[2]symbols'!$A$2:A375,Q25,'[2]symbols'!$E$2:$E$361)</f>
        <v>#VALUE!</v>
      </c>
      <c r="I25" s="93" t="e">
        <f>SUMIF('[2]symbols'!$A$2:A375,P25,'[2]symbols'!$E$2:$E$361)-SUMIF('[2]symbols'!$A$2:A375,O25,'[2]symbols'!$E$2:$E$361)</f>
        <v>#VALUE!</v>
      </c>
      <c r="J25" s="93" t="e">
        <f>SUMIF('[2]symbols'!$A$2:A375,T25,'[2]symbols'!$E$2:$E$361)-SUMIF('[2]symbols'!$A$2:A375,S25,'[2]symbols'!$E$2:$E$361)</f>
        <v>#VALUE!</v>
      </c>
      <c r="K25" s="94"/>
      <c r="L25" s="95">
        <v>614</v>
      </c>
      <c r="M25" s="80">
        <v>161410</v>
      </c>
      <c r="N25" s="80">
        <v>261410</v>
      </c>
      <c r="O25" s="80">
        <v>161420</v>
      </c>
      <c r="P25" s="80">
        <v>261420</v>
      </c>
      <c r="Q25" s="80">
        <v>161430</v>
      </c>
      <c r="R25" s="80">
        <v>261430</v>
      </c>
      <c r="S25" s="80">
        <v>161440</v>
      </c>
      <c r="T25" s="80">
        <v>261440</v>
      </c>
      <c r="U25" s="96"/>
      <c r="V25" s="96">
        <f t="shared" si="0"/>
        <v>-2426325.68</v>
      </c>
      <c r="W25" s="97">
        <v>4027950.01</v>
      </c>
      <c r="X25" s="97">
        <v>1601624.33</v>
      </c>
      <c r="Y25" s="97">
        <v>17443907.81</v>
      </c>
      <c r="Z25" s="97">
        <v>26492499.53</v>
      </c>
      <c r="AA25" s="98">
        <f t="shared" si="1"/>
        <v>9048591.72</v>
      </c>
      <c r="AB25" s="96"/>
      <c r="AC25" s="96"/>
      <c r="AD25" s="96"/>
      <c r="AE25" s="96"/>
    </row>
    <row r="26" spans="1:31" ht="25.5">
      <c r="A26" s="99">
        <v>12</v>
      </c>
      <c r="B26" s="100" t="s">
        <v>160</v>
      </c>
      <c r="C26" s="8">
        <v>444</v>
      </c>
      <c r="D26" s="8">
        <v>1278</v>
      </c>
      <c r="E26" s="8">
        <v>1587</v>
      </c>
      <c r="F26" s="8">
        <v>-40</v>
      </c>
      <c r="G26" s="93" t="e">
        <f>SUMIF('[2]symbols'!$A$2:A376,N26,'[2]symbols'!$E$2:$E$361)-SUMIF('[2]symbols'!$A$2:A376,M26,'[2]symbols'!$E$2:$E$361)</f>
        <v>#VALUE!</v>
      </c>
      <c r="H26" s="93" t="e">
        <f>SUMIF('[2]symbols'!$A$2:A376,R26,'[2]symbols'!$E$2:$E$361)-SUMIF('[2]symbols'!$A$2:A376,Q26,'[2]symbols'!$E$2:$E$361)</f>
        <v>#VALUE!</v>
      </c>
      <c r="I26" s="93" t="e">
        <f>SUMIF('[2]symbols'!$A$2:A376,P26,'[2]symbols'!$E$2:$E$361)-SUMIF('[2]symbols'!$A$2:A376,O26,'[2]symbols'!$E$2:$E$361)</f>
        <v>#VALUE!</v>
      </c>
      <c r="J26" s="93" t="e">
        <f>SUMIF('[2]symbols'!$A$2:A376,T26,'[2]symbols'!$E$2:$E$361)-SUMIF('[2]symbols'!$A$2:A376,S26,'[2]symbols'!$E$2:$E$361)</f>
        <v>#VALUE!</v>
      </c>
      <c r="K26" s="94"/>
      <c r="L26" s="95">
        <v>609</v>
      </c>
      <c r="M26" s="80">
        <v>160910</v>
      </c>
      <c r="N26" s="80">
        <v>260910</v>
      </c>
      <c r="O26" s="80">
        <v>160920</v>
      </c>
      <c r="P26" s="80">
        <v>260920</v>
      </c>
      <c r="Q26" s="80">
        <v>160930</v>
      </c>
      <c r="R26" s="80">
        <v>260930</v>
      </c>
      <c r="S26" s="80">
        <v>160940</v>
      </c>
      <c r="T26" s="80">
        <v>260940</v>
      </c>
      <c r="U26" s="96"/>
      <c r="V26" s="96">
        <f t="shared" si="0"/>
        <v>589055.91</v>
      </c>
      <c r="W26" s="97">
        <v>-40236.42</v>
      </c>
      <c r="X26" s="97">
        <v>548819.49</v>
      </c>
      <c r="Y26" s="97">
        <v>20336536.48</v>
      </c>
      <c r="Z26" s="97">
        <v>18736666.61</v>
      </c>
      <c r="AA26" s="98">
        <f t="shared" si="1"/>
        <v>-1599869.87</v>
      </c>
      <c r="AB26" s="96"/>
      <c r="AC26" s="96"/>
      <c r="AD26" s="96"/>
      <c r="AE26" s="96"/>
    </row>
    <row r="27" spans="1:31" ht="38.25">
      <c r="A27" s="99">
        <v>13</v>
      </c>
      <c r="B27" s="100" t="s">
        <v>161</v>
      </c>
      <c r="C27" s="8" t="s">
        <v>107</v>
      </c>
      <c r="D27" s="8" t="s">
        <v>107</v>
      </c>
      <c r="E27" s="8" t="s">
        <v>107</v>
      </c>
      <c r="F27" s="8" t="s">
        <v>107</v>
      </c>
      <c r="G27" s="93" t="e">
        <f>SUMIF('[2]symbols'!$A$2:A377,N27,'[2]symbols'!$E$2:$E$361)-SUMIF('[2]symbols'!$A$2:A377,M27,'[2]symbols'!$E$2:$E$361)</f>
        <v>#VALUE!</v>
      </c>
      <c r="H27" s="93" t="e">
        <f>SUMIF('[2]symbols'!$A$2:A377,R27,'[2]symbols'!$E$2:$E$361)-SUMIF('[2]symbols'!$A$2:A377,Q27,'[2]symbols'!$E$2:$E$361)</f>
        <v>#VALUE!</v>
      </c>
      <c r="I27" s="93" t="e">
        <f>SUMIF('[2]symbols'!$A$2:A377,P27,'[2]symbols'!$E$2:$E$361)-SUMIF('[2]symbols'!$A$2:A377,O27,'[2]symbols'!$E$2:$E$361)</f>
        <v>#VALUE!</v>
      </c>
      <c r="J27" s="93" t="e">
        <f>SUMIF('[2]symbols'!$A$2:A377,T27,'[2]symbols'!$E$2:$E$361)-SUMIF('[2]symbols'!$A$2:A377,S27,'[2]symbols'!$E$2:$E$361)</f>
        <v>#VALUE!</v>
      </c>
      <c r="K27" s="94"/>
      <c r="L27" s="95">
        <v>607</v>
      </c>
      <c r="M27" s="80">
        <v>160710</v>
      </c>
      <c r="N27" s="80">
        <v>260710</v>
      </c>
      <c r="O27" s="80">
        <v>160720</v>
      </c>
      <c r="P27" s="80">
        <v>260720</v>
      </c>
      <c r="Q27" s="80">
        <v>160730</v>
      </c>
      <c r="R27" s="80">
        <v>260730</v>
      </c>
      <c r="S27" s="80">
        <v>160740</v>
      </c>
      <c r="T27" s="80">
        <v>260740</v>
      </c>
      <c r="U27" s="96"/>
      <c r="V27" s="96">
        <f t="shared" si="0"/>
        <v>0</v>
      </c>
      <c r="W27" s="97">
        <v>0</v>
      </c>
      <c r="X27" s="97">
        <v>0</v>
      </c>
      <c r="Y27" s="97">
        <v>0</v>
      </c>
      <c r="Z27" s="97">
        <v>0</v>
      </c>
      <c r="AA27" s="98">
        <f t="shared" si="1"/>
        <v>0</v>
      </c>
      <c r="AB27" s="96"/>
      <c r="AC27" s="96"/>
      <c r="AD27" s="96"/>
      <c r="AE27" s="96"/>
    </row>
    <row r="28" spans="1:31" ht="38.25">
      <c r="A28" s="99">
        <v>14</v>
      </c>
      <c r="B28" s="100" t="s">
        <v>162</v>
      </c>
      <c r="C28" s="8" t="s">
        <v>107</v>
      </c>
      <c r="D28" s="8" t="s">
        <v>107</v>
      </c>
      <c r="E28" s="8" t="s">
        <v>107</v>
      </c>
      <c r="F28" s="8" t="s">
        <v>107</v>
      </c>
      <c r="G28" s="93" t="e">
        <f>SUMIF('[2]symbols'!$A$2:A378,N28,'[2]symbols'!$E$2:$E$361)-SUMIF('[2]symbols'!$A$2:A378,M28,'[2]symbols'!$E$2:$E$361)</f>
        <v>#VALUE!</v>
      </c>
      <c r="H28" s="93" t="e">
        <f>SUMIF('[2]symbols'!$A$2:A378,R28,'[2]symbols'!$E$2:$E$361)-SUMIF('[2]symbols'!$A$2:A378,Q28,'[2]symbols'!$E$2:$E$361)</f>
        <v>#VALUE!</v>
      </c>
      <c r="I28" s="93" t="e">
        <f>SUMIF('[2]symbols'!$A$2:A378,P28,'[2]symbols'!$E$2:$E$361)-SUMIF('[2]symbols'!$A$2:A378,O28,'[2]symbols'!$E$2:$E$361)</f>
        <v>#VALUE!</v>
      </c>
      <c r="J28" s="93" t="e">
        <f>SUMIF('[2]symbols'!$A$2:A378,T28,'[2]symbols'!$E$2:$E$361)-SUMIF('[2]symbols'!$A$2:A378,S28,'[2]symbols'!$E$2:$E$361)</f>
        <v>#VALUE!</v>
      </c>
      <c r="K28" s="94"/>
      <c r="L28" s="95">
        <v>608</v>
      </c>
      <c r="M28" s="80">
        <v>160810</v>
      </c>
      <c r="N28" s="80">
        <v>260810</v>
      </c>
      <c r="O28" s="80">
        <v>160820</v>
      </c>
      <c r="P28" s="80">
        <v>260820</v>
      </c>
      <c r="Q28" s="80">
        <v>160830</v>
      </c>
      <c r="R28" s="80">
        <v>260830</v>
      </c>
      <c r="S28" s="80">
        <v>160840</v>
      </c>
      <c r="T28" s="80">
        <v>260840</v>
      </c>
      <c r="U28" s="96"/>
      <c r="V28" s="96">
        <f t="shared" si="0"/>
        <v>0</v>
      </c>
      <c r="W28" s="97">
        <v>0</v>
      </c>
      <c r="X28" s="97">
        <v>0</v>
      </c>
      <c r="Y28" s="97">
        <v>0</v>
      </c>
      <c r="Z28" s="97">
        <v>0</v>
      </c>
      <c r="AA28" s="98">
        <f t="shared" si="1"/>
        <v>0</v>
      </c>
      <c r="AB28" s="96"/>
      <c r="AC28" s="96"/>
      <c r="AD28" s="96"/>
      <c r="AE28" s="96"/>
    </row>
    <row r="29" spans="1:31" ht="25.5">
      <c r="A29" s="99">
        <v>15</v>
      </c>
      <c r="B29" s="100" t="s">
        <v>163</v>
      </c>
      <c r="C29" s="8">
        <v>-309565</v>
      </c>
      <c r="D29" s="8">
        <v>-500460</v>
      </c>
      <c r="E29" s="8">
        <v>-115568</v>
      </c>
      <c r="F29" s="8">
        <v>-211328</v>
      </c>
      <c r="G29" s="93" t="e">
        <f>SUMIF('[2]symbols'!$A$2:A379,N29,'[2]symbols'!$E$2:$E$361)-SUMIF('[2]symbols'!$A$2:A379,M29,'[2]symbols'!$E$2:$E$361)</f>
        <v>#VALUE!</v>
      </c>
      <c r="H29" s="93" t="e">
        <f>SUMIF('[2]symbols'!$A$2:A379,R29,'[2]symbols'!$E$2:$E$361)-SUMIF('[2]symbols'!$A$2:A379,Q29,'[2]symbols'!$E$2:$E$361)</f>
        <v>#VALUE!</v>
      </c>
      <c r="I29" s="93" t="e">
        <f>SUMIF('[2]symbols'!$A$2:A379,P29,'[2]symbols'!$E$2:$E$361)-SUMIF('[2]symbols'!$A$2:A379,O29,'[2]symbols'!$E$2:$E$361)</f>
        <v>#VALUE!</v>
      </c>
      <c r="J29" s="93" t="e">
        <f>SUMIF('[2]symbols'!$A$2:A379,T29,'[2]symbols'!$E$2:$E$361)-SUMIF('[2]symbols'!$A$2:A379,S29,'[2]symbols'!$E$2:$E$361)</f>
        <v>#VALUE!</v>
      </c>
      <c r="K29" s="94"/>
      <c r="L29" s="95">
        <v>716</v>
      </c>
      <c r="M29" s="80">
        <v>171610</v>
      </c>
      <c r="N29" s="80">
        <v>271610</v>
      </c>
      <c r="O29" s="80">
        <v>171620</v>
      </c>
      <c r="P29" s="80">
        <v>271620</v>
      </c>
      <c r="Q29" s="80">
        <v>171630</v>
      </c>
      <c r="R29" s="80">
        <v>271630</v>
      </c>
      <c r="S29" s="80">
        <v>171640</v>
      </c>
      <c r="T29" s="80">
        <v>271640</v>
      </c>
      <c r="U29" s="96"/>
      <c r="V29" s="96">
        <f t="shared" si="0"/>
        <v>-139291439.46</v>
      </c>
      <c r="W29" s="97">
        <v>-211328048.85</v>
      </c>
      <c r="X29" s="97">
        <v>-350619488.31</v>
      </c>
      <c r="Y29" s="97">
        <v>-361284245.91</v>
      </c>
      <c r="Z29" s="97">
        <v>-623670697.93</v>
      </c>
      <c r="AA29" s="98">
        <f t="shared" si="1"/>
        <v>-262386452.02</v>
      </c>
      <c r="AB29" s="96"/>
      <c r="AC29" s="96"/>
      <c r="AD29" s="96"/>
      <c r="AE29" s="96"/>
    </row>
    <row r="30" spans="1:31" ht="25.5">
      <c r="A30" s="99">
        <v>16</v>
      </c>
      <c r="B30" s="100" t="s">
        <v>164</v>
      </c>
      <c r="C30" s="8">
        <v>7345</v>
      </c>
      <c r="D30" s="8">
        <v>10816</v>
      </c>
      <c r="E30" s="8">
        <v>-846</v>
      </c>
      <c r="F30" s="8">
        <v>-3090</v>
      </c>
      <c r="G30" s="93" t="e">
        <f>SUMIF('[2]symbols'!$A$2:A380,N30,'[2]symbols'!$E$2:$E$361)-SUMIF('[2]symbols'!$A$2:A380,M30,'[2]symbols'!$E$2:$E$361)</f>
        <v>#VALUE!</v>
      </c>
      <c r="H30" s="93" t="e">
        <f>SUMIF('[2]symbols'!$A$2:A380,R30,'[2]symbols'!$E$2:$E$361)-SUMIF('[2]symbols'!$A$2:A380,Q30,'[2]symbols'!$E$2:$E$361)</f>
        <v>#VALUE!</v>
      </c>
      <c r="I30" s="93" t="e">
        <f>SUMIF('[2]symbols'!$A$2:A380,P30,'[2]symbols'!$E$2:$E$361)-SUMIF('[2]symbols'!$A$2:A380,O30,'[2]symbols'!$E$2:$E$361)</f>
        <v>#VALUE!</v>
      </c>
      <c r="J30" s="93" t="e">
        <f>SUMIF('[2]symbols'!$A$2:A380,T30,'[2]symbols'!$E$2:$E$361)-SUMIF('[2]symbols'!$A$2:A380,S30,'[2]symbols'!$E$2:$E$361)</f>
        <v>#VALUE!</v>
      </c>
      <c r="K30" s="94"/>
      <c r="L30" s="95">
        <v>717</v>
      </c>
      <c r="M30" s="80">
        <v>171710</v>
      </c>
      <c r="N30" s="80">
        <v>271710</v>
      </c>
      <c r="O30" s="80">
        <v>171720</v>
      </c>
      <c r="P30" s="80">
        <v>271720</v>
      </c>
      <c r="Q30" s="80">
        <v>171730</v>
      </c>
      <c r="R30" s="80">
        <v>271730</v>
      </c>
      <c r="S30" s="80">
        <v>171740</v>
      </c>
      <c r="T30" s="80">
        <v>271740</v>
      </c>
      <c r="U30" s="96"/>
      <c r="V30" s="96">
        <f t="shared" si="0"/>
        <v>-8073310.68</v>
      </c>
      <c r="W30" s="97">
        <v>-3090338.54</v>
      </c>
      <c r="X30" s="97">
        <v>-11163649.22</v>
      </c>
      <c r="Y30" s="97">
        <v>1560577.3</v>
      </c>
      <c r="Z30" s="97">
        <v>31684845.22</v>
      </c>
      <c r="AA30" s="98">
        <f t="shared" si="1"/>
        <v>30124267.92</v>
      </c>
      <c r="AB30" s="96"/>
      <c r="AC30" s="96"/>
      <c r="AD30" s="96"/>
      <c r="AE30" s="96"/>
    </row>
    <row r="31" spans="1:31" ht="12.75">
      <c r="A31" s="99">
        <v>17</v>
      </c>
      <c r="B31" s="100" t="s">
        <v>165</v>
      </c>
      <c r="C31" s="8">
        <v>49186</v>
      </c>
      <c r="D31" s="8">
        <v>40984</v>
      </c>
      <c r="E31" s="8">
        <v>-2898</v>
      </c>
      <c r="F31" s="8">
        <v>9738</v>
      </c>
      <c r="G31" s="93" t="e">
        <f>SUMIF('[2]symbols'!$A$2:A381,N31,'[2]symbols'!$E$2:$E$361)-SUMIF('[2]symbols'!$A$2:A381,M31,'[2]symbols'!$E$2:$E$361)</f>
        <v>#VALUE!</v>
      </c>
      <c r="H31" s="93" t="e">
        <f>SUMIF('[2]symbols'!$A$2:A381,R31,'[2]symbols'!$E$2:$E$361)-SUMIF('[2]symbols'!$A$2:A381,Q31,'[2]symbols'!$E$2:$E$361)</f>
        <v>#VALUE!</v>
      </c>
      <c r="I31" s="93" t="e">
        <f>SUMIF('[2]symbols'!$A$2:A381,P31,'[2]symbols'!$E$2:$E$361)-SUMIF('[2]symbols'!$A$2:A381,O31,'[2]symbols'!$E$2:$E$361)</f>
        <v>#VALUE!</v>
      </c>
      <c r="J31" s="93" t="e">
        <f>SUMIF('[2]symbols'!$A$2:A381,T31,'[2]symbols'!$E$2:$E$361)-SUMIF('[2]symbols'!$A$2:A381,S31,'[2]symbols'!$E$2:$E$361)</f>
        <v>#VALUE!</v>
      </c>
      <c r="K31" s="94"/>
      <c r="L31" s="95">
        <v>704</v>
      </c>
      <c r="M31" s="80">
        <v>170410</v>
      </c>
      <c r="N31" s="80">
        <v>270410</v>
      </c>
      <c r="O31" s="80">
        <v>170420</v>
      </c>
      <c r="P31" s="80">
        <v>270420</v>
      </c>
      <c r="Q31" s="80">
        <v>170430</v>
      </c>
      <c r="R31" s="80">
        <v>270430</v>
      </c>
      <c r="S31" s="80">
        <v>170440</v>
      </c>
      <c r="T31" s="80">
        <v>270440</v>
      </c>
      <c r="U31" s="96"/>
      <c r="V31" s="96">
        <f t="shared" si="0"/>
        <v>-71203493.08</v>
      </c>
      <c r="W31" s="105">
        <v>9738195.21</v>
      </c>
      <c r="X31" s="97">
        <v>-61465297.87</v>
      </c>
      <c r="Y31" s="97">
        <v>6784986.14</v>
      </c>
      <c r="Z31" s="97">
        <v>11848250.14</v>
      </c>
      <c r="AA31" s="98">
        <f t="shared" si="1"/>
        <v>5063264</v>
      </c>
      <c r="AB31" s="96"/>
      <c r="AC31" s="96"/>
      <c r="AD31" s="96"/>
      <c r="AE31" s="96"/>
    </row>
    <row r="32" spans="1:31" ht="25.5">
      <c r="A32" s="99">
        <v>18</v>
      </c>
      <c r="B32" s="100" t="s">
        <v>166</v>
      </c>
      <c r="C32" s="8" t="s">
        <v>107</v>
      </c>
      <c r="D32" s="8" t="s">
        <v>107</v>
      </c>
      <c r="E32" s="8" t="s">
        <v>107</v>
      </c>
      <c r="F32" s="8" t="s">
        <v>107</v>
      </c>
      <c r="G32" s="93" t="e">
        <f>SUMIF('[2]symbols'!$A$2:A382,N32,'[2]symbols'!$E$2:$E$361)-SUMIF('[2]symbols'!$A$2:A382,M32,'[2]symbols'!$E$2:$E$361)</f>
        <v>#VALUE!</v>
      </c>
      <c r="H32" s="93" t="e">
        <f>SUMIF('[2]symbols'!$A$2:A382,R32,'[2]symbols'!$E$2:$E$361)-SUMIF('[2]symbols'!$A$2:A382,Q32,'[2]symbols'!$E$2:$E$361)</f>
        <v>#VALUE!</v>
      </c>
      <c r="I32" s="93" t="e">
        <f>SUMIF('[2]symbols'!$A$2:A382,P32,'[2]symbols'!$E$2:$E$361)-SUMIF('[2]symbols'!$A$2:A382,O32,'[2]symbols'!$E$2:$E$361)</f>
        <v>#VALUE!</v>
      </c>
      <c r="J32" s="93" t="e">
        <f>SUMIF('[2]symbols'!$A$2:A382,T32,'[2]symbols'!$E$2:$E$361)-SUMIF('[2]symbols'!$A$2:A382,S32,'[2]symbols'!$E$2:$E$361)</f>
        <v>#VALUE!</v>
      </c>
      <c r="K32" s="94"/>
      <c r="L32" s="95">
        <v>705</v>
      </c>
      <c r="M32" s="80">
        <v>170510</v>
      </c>
      <c r="N32" s="80">
        <v>270510</v>
      </c>
      <c r="O32" s="80">
        <v>170520</v>
      </c>
      <c r="P32" s="80">
        <v>270520</v>
      </c>
      <c r="Q32" s="80">
        <v>170530</v>
      </c>
      <c r="R32" s="80">
        <v>270530</v>
      </c>
      <c r="S32" s="80">
        <v>170540</v>
      </c>
      <c r="T32" s="80">
        <v>270540</v>
      </c>
      <c r="U32" s="96"/>
      <c r="V32" s="96">
        <f t="shared" si="0"/>
        <v>0</v>
      </c>
      <c r="W32" s="97">
        <v>0</v>
      </c>
      <c r="X32" s="97">
        <v>0</v>
      </c>
      <c r="Y32" s="97">
        <v>0</v>
      </c>
      <c r="Z32" s="97">
        <v>0</v>
      </c>
      <c r="AA32" s="98">
        <f t="shared" si="1"/>
        <v>0</v>
      </c>
      <c r="AB32" s="96"/>
      <c r="AC32" s="96"/>
      <c r="AD32" s="96"/>
      <c r="AE32" s="96"/>
    </row>
    <row r="33" spans="1:31" ht="12.75">
      <c r="A33" s="99">
        <v>19</v>
      </c>
      <c r="B33" s="100" t="s">
        <v>167</v>
      </c>
      <c r="C33" s="8">
        <v>-5311</v>
      </c>
      <c r="D33" s="8">
        <v>-5647</v>
      </c>
      <c r="E33" s="8">
        <v>-14693</v>
      </c>
      <c r="F33" s="8">
        <v>-7764</v>
      </c>
      <c r="G33" s="93" t="e">
        <f>SUMIF('[2]symbols'!$A$2:A383,N33,'[2]symbols'!$E$2:$E$361)-SUMIF('[2]symbols'!$A$2:A383,M33,'[2]symbols'!$E$2:$E$361)</f>
        <v>#VALUE!</v>
      </c>
      <c r="H33" s="93" t="e">
        <f>SUMIF('[2]symbols'!$A$2:A383,R33,'[2]symbols'!$E$2:$E$361)-SUMIF('[2]symbols'!$A$2:A383,Q33,'[2]symbols'!$E$2:$E$361)</f>
        <v>#VALUE!</v>
      </c>
      <c r="I33" s="93" t="e">
        <f>SUMIF('[2]symbols'!$A$2:A383,P33,'[2]symbols'!$E$2:$E$361)-SUMIF('[2]symbols'!$A$2:A383,O33,'[2]symbols'!$E$2:$E$361)</f>
        <v>#VALUE!</v>
      </c>
      <c r="J33" s="93" t="e">
        <f>SUMIF('[2]symbols'!$A$2:A383,T33,'[2]symbols'!$E$2:$E$361)-SUMIF('[2]symbols'!$A$2:A383,S33,'[2]symbols'!$E$2:$E$361)</f>
        <v>#VALUE!</v>
      </c>
      <c r="K33" s="94"/>
      <c r="L33" s="95">
        <v>718</v>
      </c>
      <c r="M33" s="80">
        <v>171810</v>
      </c>
      <c r="N33" s="80">
        <v>271810</v>
      </c>
      <c r="O33" s="80">
        <v>171820</v>
      </c>
      <c r="P33" s="80">
        <v>271820</v>
      </c>
      <c r="Q33" s="80">
        <v>171830</v>
      </c>
      <c r="R33" s="80">
        <v>271830</v>
      </c>
      <c r="S33" s="80">
        <v>171840</v>
      </c>
      <c r="T33" s="80">
        <v>271840</v>
      </c>
      <c r="U33" s="96"/>
      <c r="V33" s="96">
        <f t="shared" si="0"/>
        <v>-237883.5</v>
      </c>
      <c r="W33" s="97">
        <v>-7763560.89</v>
      </c>
      <c r="X33" s="97">
        <v>-8001444.39</v>
      </c>
      <c r="Y33" s="97">
        <v>-4475644.62</v>
      </c>
      <c r="Z33" s="97">
        <v>-3944144.77</v>
      </c>
      <c r="AA33" s="98">
        <f t="shared" si="1"/>
        <v>531499.85</v>
      </c>
      <c r="AB33" s="96"/>
      <c r="AC33" s="96"/>
      <c r="AD33" s="96"/>
      <c r="AE33" s="96"/>
    </row>
    <row r="34" spans="1:31" ht="12.75">
      <c r="A34" s="99">
        <v>20</v>
      </c>
      <c r="B34" s="100" t="s">
        <v>168</v>
      </c>
      <c r="C34" s="8">
        <v>18013</v>
      </c>
      <c r="D34" s="8">
        <v>28513</v>
      </c>
      <c r="E34" s="8">
        <v>6412</v>
      </c>
      <c r="F34" s="8">
        <v>11075</v>
      </c>
      <c r="G34" s="93" t="e">
        <f>SUMIF('[2]symbols'!$A$2:A384,N34,'[2]symbols'!$E$2:$E$361)-SUMIF('[2]symbols'!$A$2:A384,M34,'[2]symbols'!$E$2:$E$361)</f>
        <v>#VALUE!</v>
      </c>
      <c r="H34" s="93" t="e">
        <f>SUMIF('[2]symbols'!$A$2:A384,R34,'[2]symbols'!$E$2:$E$361)-SUMIF('[2]symbols'!$A$2:A384,Q34,'[2]symbols'!$E$2:$E$361)</f>
        <v>#VALUE!</v>
      </c>
      <c r="I34" s="93" t="e">
        <f>SUMIF('[2]symbols'!$A$2:A384,P34,'[2]symbols'!$E$2:$E$361)-SUMIF('[2]symbols'!$A$2:A384,O34,'[2]symbols'!$E$2:$E$361)</f>
        <v>#VALUE!</v>
      </c>
      <c r="J34" s="93" t="e">
        <f>SUMIF('[2]symbols'!$A$2:A384,T34,'[2]symbols'!$E$2:$E$361)-SUMIF('[2]symbols'!$A$2:A384,S34,'[2]symbols'!$E$2:$E$361)</f>
        <v>#VALUE!</v>
      </c>
      <c r="K34" s="94"/>
      <c r="L34" s="95">
        <v>615</v>
      </c>
      <c r="M34" s="80">
        <v>161510</v>
      </c>
      <c r="N34" s="80">
        <v>261510</v>
      </c>
      <c r="O34" s="80">
        <v>161520</v>
      </c>
      <c r="P34" s="80">
        <v>261520</v>
      </c>
      <c r="Q34" s="80">
        <v>161530</v>
      </c>
      <c r="R34" s="80">
        <v>261530</v>
      </c>
      <c r="S34" s="80">
        <v>161540</v>
      </c>
      <c r="T34" s="80">
        <v>261540</v>
      </c>
      <c r="U34" s="96"/>
      <c r="V34" s="96">
        <f t="shared" si="0"/>
        <v>9938065.3</v>
      </c>
      <c r="W34" s="97">
        <v>11074944.91</v>
      </c>
      <c r="X34" s="97">
        <v>21013010.21</v>
      </c>
      <c r="Y34" s="97">
        <v>8457580.39</v>
      </c>
      <c r="Z34" s="97">
        <v>24384834.15</v>
      </c>
      <c r="AA34" s="98">
        <f t="shared" si="1"/>
        <v>15927253.76</v>
      </c>
      <c r="AB34" s="96"/>
      <c r="AC34" s="96"/>
      <c r="AD34" s="96"/>
      <c r="AE34" s="96"/>
    </row>
    <row r="35" spans="1:31" ht="12.75">
      <c r="A35" s="99">
        <v>21</v>
      </c>
      <c r="B35" s="100" t="s">
        <v>169</v>
      </c>
      <c r="C35" s="8">
        <v>-240097</v>
      </c>
      <c r="D35" s="8">
        <v>-465138</v>
      </c>
      <c r="E35" s="8">
        <v>-235400</v>
      </c>
      <c r="F35" s="8">
        <v>-582049</v>
      </c>
      <c r="G35" s="93" t="e">
        <f>SUMIF('[2]symbols'!$A$2:A385,N35,'[2]symbols'!$E$2:$E$361)-SUMIF('[2]symbols'!$A$2:A385,M35,'[2]symbols'!$E$2:$E$361)</f>
        <v>#VALUE!</v>
      </c>
      <c r="H35" s="93" t="e">
        <f>SUMIF('[2]symbols'!$A$2:A385,R35,'[2]symbols'!$E$2:$E$361)-SUMIF('[2]symbols'!$A$2:A385,Q35,'[2]symbols'!$E$2:$E$361)</f>
        <v>#VALUE!</v>
      </c>
      <c r="I35" s="93" t="e">
        <f>SUMIF('[2]symbols'!$A$2:A385,P35,'[2]symbols'!$E$2:$E$361)-SUMIF('[2]symbols'!$A$2:A385,O35,'[2]symbols'!$E$2:$E$361)</f>
        <v>#VALUE!</v>
      </c>
      <c r="J35" s="93" t="e">
        <f>SUMIF('[2]symbols'!$A$2:A385,T35,'[2]symbols'!$E$2:$E$361)-SUMIF('[2]symbols'!$A$2:A385,S35,'[2]symbols'!$E$2:$E$361)</f>
        <v>#VALUE!</v>
      </c>
      <c r="K35" s="94"/>
      <c r="L35" s="95">
        <v>708</v>
      </c>
      <c r="M35" s="80">
        <v>170810</v>
      </c>
      <c r="N35" s="80">
        <v>270810</v>
      </c>
      <c r="O35" s="80">
        <v>170820</v>
      </c>
      <c r="P35" s="80">
        <v>270820</v>
      </c>
      <c r="Q35" s="80">
        <v>170830</v>
      </c>
      <c r="R35" s="80">
        <v>270830</v>
      </c>
      <c r="S35" s="80">
        <v>170840</v>
      </c>
      <c r="T35" s="80">
        <v>270840</v>
      </c>
      <c r="U35" s="96"/>
      <c r="V35" s="96">
        <f t="shared" si="0"/>
        <v>-235217762.75</v>
      </c>
      <c r="W35" s="97">
        <v>-582048844.61</v>
      </c>
      <c r="X35" s="97">
        <v>-817266607.36</v>
      </c>
      <c r="Y35" s="97">
        <v>-383175053.69</v>
      </c>
      <c r="Z35" s="97">
        <v>-594714981.95</v>
      </c>
      <c r="AA35" s="98">
        <f t="shared" si="1"/>
        <v>-211539928.26</v>
      </c>
      <c r="AB35" s="96"/>
      <c r="AC35" s="96"/>
      <c r="AD35" s="96"/>
      <c r="AE35" s="96"/>
    </row>
    <row r="36" spans="1:31" ht="12.75">
      <c r="A36" s="99">
        <v>22</v>
      </c>
      <c r="B36" s="100" t="s">
        <v>170</v>
      </c>
      <c r="C36" s="8" t="s">
        <v>107</v>
      </c>
      <c r="D36" s="8" t="s">
        <v>107</v>
      </c>
      <c r="E36" s="8" t="s">
        <v>107</v>
      </c>
      <c r="F36" s="8" t="s">
        <v>107</v>
      </c>
      <c r="G36" s="93" t="e">
        <f>SUMIF('[2]symbols'!$A$2:A386,N36,'[2]symbols'!$E$2:$E$361)-SUMIF('[2]symbols'!$A$2:A386,M36,'[2]symbols'!$E$2:$E$361)</f>
        <v>#VALUE!</v>
      </c>
      <c r="H36" s="93" t="e">
        <f>SUMIF('[2]symbols'!$A$2:A386,R36,'[2]symbols'!$E$2:$E$361)-SUMIF('[2]symbols'!$A$2:A386,Q36,'[2]symbols'!$E$2:$E$361)</f>
        <v>#VALUE!</v>
      </c>
      <c r="I36" s="93" t="e">
        <f>SUMIF('[2]symbols'!$A$2:A386,P36,'[2]symbols'!$E$2:$E$361)-SUMIF('[2]symbols'!$A$2:A386,O36,'[2]symbols'!$E$2:$E$361)</f>
        <v>#VALUE!</v>
      </c>
      <c r="J36" s="93" t="e">
        <f>SUMIF('[2]symbols'!$A$2:A386,T36,'[2]symbols'!$E$2:$E$361)-SUMIF('[2]symbols'!$A$2:A386,S36,'[2]symbols'!$E$2:$E$361)</f>
        <v>#VALUE!</v>
      </c>
      <c r="K36" s="94"/>
      <c r="L36" s="95">
        <v>617</v>
      </c>
      <c r="M36" s="80">
        <v>161710</v>
      </c>
      <c r="N36" s="80">
        <v>261710</v>
      </c>
      <c r="O36" s="80">
        <v>161720</v>
      </c>
      <c r="P36" s="80">
        <v>261720</v>
      </c>
      <c r="Q36" s="80">
        <v>161730</v>
      </c>
      <c r="R36" s="80">
        <v>261730</v>
      </c>
      <c r="S36" s="80">
        <v>161740</v>
      </c>
      <c r="T36" s="80">
        <v>261740</v>
      </c>
      <c r="U36" s="96"/>
      <c r="V36" s="96">
        <f t="shared" si="0"/>
        <v>0</v>
      </c>
      <c r="W36" s="97">
        <v>0</v>
      </c>
      <c r="X36" s="97">
        <v>0</v>
      </c>
      <c r="Y36" s="97">
        <v>0</v>
      </c>
      <c r="Z36" s="97">
        <v>0</v>
      </c>
      <c r="AA36" s="98">
        <f t="shared" si="1"/>
        <v>0</v>
      </c>
      <c r="AB36" s="96"/>
      <c r="AC36" s="96"/>
      <c r="AD36" s="96"/>
      <c r="AE36" s="96"/>
    </row>
    <row r="37" spans="1:31" ht="12.75">
      <c r="A37" s="101">
        <v>23</v>
      </c>
      <c r="B37" s="102" t="s">
        <v>171</v>
      </c>
      <c r="C37" s="9">
        <v>88441</v>
      </c>
      <c r="D37" s="9">
        <v>203336</v>
      </c>
      <c r="E37" s="9">
        <v>115477</v>
      </c>
      <c r="F37" s="9">
        <v>167233</v>
      </c>
      <c r="G37" s="106" t="e">
        <f>SUM(G17:G36)</f>
        <v>#VALUE!</v>
      </c>
      <c r="H37" s="106" t="e">
        <f>SUM(H17:H36)</f>
        <v>#VALUE!</v>
      </c>
      <c r="I37" s="106" t="e">
        <f>SUM(I17:I36)</f>
        <v>#VALUE!</v>
      </c>
      <c r="J37" s="106" t="e">
        <f>SUM(J17:J36)</f>
        <v>#VALUE!</v>
      </c>
      <c r="K37" s="107"/>
      <c r="L37" s="95"/>
      <c r="U37" s="96"/>
      <c r="V37" s="96">
        <f t="shared" si="0"/>
        <v>89222789.48</v>
      </c>
      <c r="W37" s="97">
        <v>167232908.11</v>
      </c>
      <c r="X37" s="97">
        <v>256455697.59</v>
      </c>
      <c r="Y37" s="97">
        <v>137248579.54</v>
      </c>
      <c r="Z37" s="97">
        <v>210193973.36</v>
      </c>
      <c r="AA37" s="98">
        <f t="shared" si="1"/>
        <v>72945393.82</v>
      </c>
      <c r="AB37" s="96"/>
      <c r="AC37" s="96"/>
      <c r="AD37" s="96"/>
      <c r="AE37" s="96"/>
    </row>
    <row r="38" spans="1:31" ht="12.75">
      <c r="A38" s="99">
        <v>24</v>
      </c>
      <c r="B38" s="100" t="s">
        <v>172</v>
      </c>
      <c r="C38" s="8">
        <v>-18762</v>
      </c>
      <c r="D38" s="8">
        <v>-44172</v>
      </c>
      <c r="E38" s="8">
        <v>-26309</v>
      </c>
      <c r="F38" s="8">
        <v>-39235</v>
      </c>
      <c r="G38" s="93" t="e">
        <f>SUMIF('[2]symbols'!$A$2:A388,N38,'[2]symbols'!$E$2:$E$361)-SUMIF('[2]symbols'!$A$2:A388,M38,'[2]symbols'!$E$2:$E$361)</f>
        <v>#VALUE!</v>
      </c>
      <c r="H38" s="93" t="e">
        <f>SUMIF('[2]symbols'!$A$2:A388,R38,'[2]symbols'!$E$2:$E$361)-SUMIF('[2]symbols'!$A$2:A388,Q38,'[2]symbols'!$E$2:$E$361)</f>
        <v>#VALUE!</v>
      </c>
      <c r="I38" s="93" t="e">
        <f>SUMIF('[2]symbols'!$A$2:A388,P38,'[2]symbols'!$E$2:$E$361)-SUMIF('[2]symbols'!$A$2:A388,O38,'[2]symbols'!$E$2:$E$361)</f>
        <v>#VALUE!</v>
      </c>
      <c r="J38" s="93" t="e">
        <f>SUMIF('[2]symbols'!$A$2:A388,T38,'[2]symbols'!$E$2:$E$361)-SUMIF('[2]symbols'!$A$2:A388,S38,'[2]symbols'!$E$2:$E$361)</f>
        <v>#VALUE!</v>
      </c>
      <c r="K38" s="94"/>
      <c r="L38" s="95">
        <v>709</v>
      </c>
      <c r="M38" s="80">
        <v>170910</v>
      </c>
      <c r="N38" s="80">
        <v>270910</v>
      </c>
      <c r="O38" s="80">
        <v>170920</v>
      </c>
      <c r="P38" s="80">
        <v>270920</v>
      </c>
      <c r="Q38" s="80">
        <v>170930</v>
      </c>
      <c r="R38" s="80">
        <v>270930</v>
      </c>
      <c r="S38" s="80">
        <v>170940</v>
      </c>
      <c r="T38" s="80">
        <v>270940</v>
      </c>
      <c r="U38" s="96"/>
      <c r="V38" s="96">
        <f t="shared" si="0"/>
        <v>-22510961.02</v>
      </c>
      <c r="W38" s="97">
        <v>-39235333.77</v>
      </c>
      <c r="X38" s="97">
        <v>-61746294.79</v>
      </c>
      <c r="Y38" s="97">
        <v>-34450390.51</v>
      </c>
      <c r="Z38" s="97">
        <v>-49440398.66</v>
      </c>
      <c r="AA38" s="98">
        <f t="shared" si="1"/>
        <v>-14990008.15</v>
      </c>
      <c r="AB38" s="96"/>
      <c r="AC38" s="96"/>
      <c r="AD38" s="96"/>
      <c r="AE38" s="96"/>
    </row>
    <row r="39" spans="1:31" ht="12.75">
      <c r="A39" s="99">
        <v>25</v>
      </c>
      <c r="B39" s="100" t="s">
        <v>173</v>
      </c>
      <c r="C39" s="8">
        <v>69679</v>
      </c>
      <c r="D39" s="8">
        <v>159164</v>
      </c>
      <c r="E39" s="8">
        <v>89168</v>
      </c>
      <c r="F39" s="8">
        <v>127998</v>
      </c>
      <c r="G39" s="93" t="e">
        <f>SUMIF('[2]symbols'!$A$2:A389,N39,'[2]symbols'!$E$2:$E$361)-SUMIF('[2]symbols'!$A$2:A389,M39,'[2]symbols'!$E$2:$E$361)</f>
        <v>#VALUE!</v>
      </c>
      <c r="H39" s="93" t="e">
        <f>SUMIF('[2]symbols'!$A$2:A389,R39,'[2]symbols'!$E$2:$E$361)-SUMIF('[2]symbols'!$A$2:A389,Q39,'[2]symbols'!$E$2:$E$361)</f>
        <v>#VALUE!</v>
      </c>
      <c r="I39" s="93" t="e">
        <f>SUMIF('[2]symbols'!$A$2:A389,P39,'[2]symbols'!$E$2:$E$361)-SUMIF('[2]symbols'!$A$2:A389,O39,'[2]symbols'!$E$2:$E$361)</f>
        <v>#VALUE!</v>
      </c>
      <c r="J39" s="93" t="e">
        <f>SUMIF('[2]symbols'!$A$2:A389,T39,'[2]symbols'!$E$2:$E$361)-SUMIF('[2]symbols'!$A$2:A389,S39,'[2]symbols'!$E$2:$E$361)</f>
        <v>#VALUE!</v>
      </c>
      <c r="K39" s="94"/>
      <c r="L39" s="95">
        <v>618</v>
      </c>
      <c r="M39" s="80">
        <v>161810</v>
      </c>
      <c r="N39" s="80">
        <v>261810</v>
      </c>
      <c r="O39" s="80">
        <v>161820</v>
      </c>
      <c r="P39" s="80">
        <v>261820</v>
      </c>
      <c r="Q39" s="80">
        <v>161830</v>
      </c>
      <c r="R39" s="80">
        <v>261830</v>
      </c>
      <c r="S39" s="80">
        <v>161840</v>
      </c>
      <c r="T39" s="80">
        <v>261840</v>
      </c>
      <c r="U39" s="96"/>
      <c r="V39" s="96">
        <f t="shared" si="0"/>
        <v>66711828.46</v>
      </c>
      <c r="W39" s="97">
        <v>127997574.34</v>
      </c>
      <c r="X39" s="97">
        <v>194709402.8</v>
      </c>
      <c r="Y39" s="97">
        <v>102798189.03</v>
      </c>
      <c r="Z39" s="97">
        <v>160753574.7</v>
      </c>
      <c r="AA39" s="98">
        <f t="shared" si="1"/>
        <v>57955385.67</v>
      </c>
      <c r="AB39" s="96"/>
      <c r="AC39" s="96"/>
      <c r="AD39" s="96"/>
      <c r="AE39" s="96"/>
    </row>
    <row r="40" spans="1:31" ht="25.5">
      <c r="A40" s="99">
        <v>26</v>
      </c>
      <c r="B40" s="100" t="s">
        <v>174</v>
      </c>
      <c r="C40" s="8" t="s">
        <v>107</v>
      </c>
      <c r="D40" s="8" t="s">
        <v>107</v>
      </c>
      <c r="E40" s="8" t="s">
        <v>107</v>
      </c>
      <c r="F40" s="8" t="s">
        <v>107</v>
      </c>
      <c r="G40" s="93" t="e">
        <f>SUMIF('[2]symbols'!$A$2:A390,N40,'[2]symbols'!$E$2:$E$361)-SUMIF('[2]symbols'!$A$2:A390,M40,'[2]symbols'!$E$2:$E$361)</f>
        <v>#VALUE!</v>
      </c>
      <c r="H40" s="93" t="e">
        <f>SUMIF('[2]symbols'!$A$2:A390,R40,'[2]symbols'!$E$2:$E$361)-SUMIF('[2]symbols'!$A$2:A390,Q40,'[2]symbols'!$E$2:$E$361)</f>
        <v>#VALUE!</v>
      </c>
      <c r="I40" s="93" t="e">
        <f>SUMIF('[2]symbols'!$A$2:A390,P40,'[2]symbols'!$E$2:$E$361)-SUMIF('[2]symbols'!$A$2:A390,O40,'[2]symbols'!$E$2:$E$361)</f>
        <v>#VALUE!</v>
      </c>
      <c r="J40" s="93" t="e">
        <f>SUMIF('[2]symbols'!$A$2:A390,T40,'[2]symbols'!$E$2:$E$361)-SUMIF('[2]symbols'!$A$2:A390,S40,'[2]symbols'!$E$2:$E$361)</f>
        <v>#VALUE!</v>
      </c>
      <c r="K40" s="94"/>
      <c r="L40" s="95">
        <v>619</v>
      </c>
      <c r="M40" s="80">
        <v>161910</v>
      </c>
      <c r="N40" s="80">
        <v>261910</v>
      </c>
      <c r="O40" s="80">
        <v>161920</v>
      </c>
      <c r="P40" s="80">
        <v>261920</v>
      </c>
      <c r="Q40" s="80">
        <v>161930</v>
      </c>
      <c r="R40" s="80">
        <v>261930</v>
      </c>
      <c r="S40" s="80">
        <v>161940</v>
      </c>
      <c r="T40" s="80">
        <v>261940</v>
      </c>
      <c r="U40" s="96"/>
      <c r="V40" s="96">
        <f t="shared" si="0"/>
        <v>0</v>
      </c>
      <c r="W40" s="98">
        <v>0</v>
      </c>
      <c r="X40" s="98">
        <v>0</v>
      </c>
      <c r="Y40" s="98">
        <v>0</v>
      </c>
      <c r="Z40" s="96">
        <v>0</v>
      </c>
      <c r="AA40" s="98">
        <f t="shared" si="1"/>
        <v>0</v>
      </c>
      <c r="AB40" s="96"/>
      <c r="AC40" s="96"/>
      <c r="AD40" s="96"/>
      <c r="AE40" s="96"/>
    </row>
    <row r="41" spans="1:31" ht="12.75">
      <c r="A41" s="101">
        <v>27</v>
      </c>
      <c r="B41" s="102" t="s">
        <v>175</v>
      </c>
      <c r="C41" s="8">
        <v>69679</v>
      </c>
      <c r="D41" s="8">
        <v>159164</v>
      </c>
      <c r="E41" s="8">
        <v>89168</v>
      </c>
      <c r="F41" s="8">
        <v>127998</v>
      </c>
      <c r="G41" s="106" t="e">
        <f>G37+G38</f>
        <v>#VALUE!</v>
      </c>
      <c r="H41" s="106" t="e">
        <f>H37+H38</f>
        <v>#VALUE!</v>
      </c>
      <c r="I41" s="106" t="e">
        <f>I37+I38</f>
        <v>#VALUE!</v>
      </c>
      <c r="J41" s="106" t="e">
        <f>J37+J38</f>
        <v>#VALUE!</v>
      </c>
      <c r="K41" s="107"/>
      <c r="L41" s="95"/>
      <c r="U41" s="96"/>
      <c r="V41" s="96">
        <f t="shared" si="0"/>
        <v>66711828.46</v>
      </c>
      <c r="W41" s="97">
        <v>127997574.34</v>
      </c>
      <c r="X41" s="97">
        <v>194709402.8</v>
      </c>
      <c r="Y41" s="97">
        <v>102798189.03</v>
      </c>
      <c r="Z41" s="97">
        <v>160753574.7</v>
      </c>
      <c r="AA41" s="98">
        <f t="shared" si="1"/>
        <v>57955385.67</v>
      </c>
      <c r="AB41" s="96"/>
      <c r="AC41" s="96"/>
      <c r="AD41" s="96"/>
      <c r="AE41" s="96"/>
    </row>
    <row r="42" spans="1:31" ht="12.75">
      <c r="A42" s="186" t="s">
        <v>176</v>
      </c>
      <c r="B42" s="186"/>
      <c r="C42" s="186"/>
      <c r="D42" s="186"/>
      <c r="E42" s="186"/>
      <c r="F42" s="187"/>
      <c r="G42" s="108"/>
      <c r="H42" s="108"/>
      <c r="I42" s="108"/>
      <c r="J42" s="108"/>
      <c r="K42" s="109"/>
      <c r="L42" s="95"/>
      <c r="U42" s="96"/>
      <c r="V42" s="96"/>
      <c r="W42" s="98"/>
      <c r="X42" s="98"/>
      <c r="Y42" s="98"/>
      <c r="AB42" s="96"/>
      <c r="AC42" s="96"/>
      <c r="AD42" s="96"/>
      <c r="AE42" s="96"/>
    </row>
    <row r="43" spans="1:31" ht="12.75">
      <c r="A43" s="99">
        <v>28</v>
      </c>
      <c r="B43" s="100" t="s">
        <v>177</v>
      </c>
      <c r="C43" s="8">
        <v>-1392</v>
      </c>
      <c r="D43" s="8">
        <v>11670</v>
      </c>
      <c r="E43" s="8">
        <v>-71251</v>
      </c>
      <c r="F43" s="8">
        <v>-63712</v>
      </c>
      <c r="G43" s="93" t="e">
        <f>SUMIF('[2]symbols'!$A$2:A393,N43,'[2]symbols'!$E$2:$E$361)-SUMIF('[2]symbols'!$A$2:A393,M43,'[2]symbols'!$E$2:$E$361)</f>
        <v>#VALUE!</v>
      </c>
      <c r="H43" s="93" t="e">
        <f>SUMIF('[2]symbols'!$A$2:A393,R43,'[2]symbols'!$E$2:$E$361)-SUMIF('[2]symbols'!$A$2:A393,Q43,'[2]symbols'!$E$2:$E$361)</f>
        <v>#VALUE!</v>
      </c>
      <c r="I43" s="93" t="e">
        <f>SUMIF('[2]symbols'!$A$2:A393,P43,'[2]symbols'!$E$2:$E$361)-SUMIF('[2]symbols'!$A$2:A393,O43,'[2]symbols'!$E$2:$E$361)</f>
        <v>#VALUE!</v>
      </c>
      <c r="J43" s="93" t="e">
        <f>SUMIF('[2]symbols'!$A$2:A393,T43,'[2]symbols'!$E$2:$E$361)-SUMIF('[2]symbols'!$A$2:A393,S43,'[2]symbols'!$E$2:$E$361)</f>
        <v>#VALUE!</v>
      </c>
      <c r="K43" s="94"/>
      <c r="L43" s="95">
        <v>801</v>
      </c>
      <c r="M43" s="80">
        <v>180110</v>
      </c>
      <c r="N43" s="80">
        <v>280110</v>
      </c>
      <c r="O43" s="80">
        <v>180120</v>
      </c>
      <c r="P43" s="80">
        <v>280120</v>
      </c>
      <c r="Q43" s="80">
        <v>180130</v>
      </c>
      <c r="R43" s="80">
        <v>280130</v>
      </c>
      <c r="S43" s="80">
        <v>180140</v>
      </c>
      <c r="T43" s="80">
        <v>280140</v>
      </c>
      <c r="U43" s="96"/>
      <c r="V43" s="96">
        <f aca="true" t="shared" si="2" ref="V43:V49">X43-W43</f>
        <v>-16166940.62</v>
      </c>
      <c r="W43" s="97">
        <v>-63712317.13</v>
      </c>
      <c r="X43" s="97">
        <v>-79879257.75</v>
      </c>
      <c r="Y43" s="97">
        <v>-11193141.44</v>
      </c>
      <c r="Z43" s="97">
        <v>-885385.99</v>
      </c>
      <c r="AA43" s="98">
        <f aca="true" t="shared" si="3" ref="AA43:AA49">Z43-Y43</f>
        <v>10307755.45</v>
      </c>
      <c r="AB43" s="96"/>
      <c r="AC43" s="96"/>
      <c r="AD43" s="96"/>
      <c r="AE43" s="96"/>
    </row>
    <row r="44" spans="1:31" ht="25.5">
      <c r="A44" s="99">
        <v>29</v>
      </c>
      <c r="B44" s="100" t="s">
        <v>178</v>
      </c>
      <c r="C44" s="8">
        <v>-729</v>
      </c>
      <c r="D44" s="8">
        <v>-729</v>
      </c>
      <c r="E44" s="8" t="s">
        <v>107</v>
      </c>
      <c r="F44" s="8" t="s">
        <v>107</v>
      </c>
      <c r="G44" s="93" t="e">
        <f>SUMIF('[2]symbols'!$A$2:A394,N44,'[2]symbols'!$E$2:$E$361)-SUMIF('[2]symbols'!$A$2:A394,M44,'[2]symbols'!$E$2:$E$361)</f>
        <v>#VALUE!</v>
      </c>
      <c r="H44" s="93" t="e">
        <f>SUMIF('[2]symbols'!$A$2:A394,R44,'[2]symbols'!$E$2:$E$361)-SUMIF('[2]symbols'!$A$2:A394,Q44,'[2]symbols'!$E$2:$E$361)</f>
        <v>#VALUE!</v>
      </c>
      <c r="I44" s="93" t="e">
        <f>SUMIF('[2]symbols'!$A$2:A394,P44,'[2]symbols'!$E$2:$E$361)-SUMIF('[2]symbols'!$A$2:A394,O44,'[2]symbols'!$E$2:$E$361)</f>
        <v>#VALUE!</v>
      </c>
      <c r="J44" s="93" t="e">
        <f>SUMIF('[2]symbols'!$A$2:A394,T44,'[2]symbols'!$E$2:$E$361)-SUMIF('[2]symbols'!$A$2:A394,S44,'[2]symbols'!$E$2:$E$361)</f>
        <v>#VALUE!</v>
      </c>
      <c r="K44" s="94"/>
      <c r="L44" s="95">
        <v>802</v>
      </c>
      <c r="M44" s="80">
        <v>180210</v>
      </c>
      <c r="N44" s="80">
        <v>280210</v>
      </c>
      <c r="O44" s="80">
        <v>180220</v>
      </c>
      <c r="P44" s="80">
        <v>280220</v>
      </c>
      <c r="Q44" s="80">
        <v>180230</v>
      </c>
      <c r="R44" s="80">
        <v>280230</v>
      </c>
      <c r="S44" s="80">
        <v>180240</v>
      </c>
      <c r="T44" s="80">
        <v>280240</v>
      </c>
      <c r="U44" s="96"/>
      <c r="V44" s="96">
        <f t="shared" si="2"/>
        <v>0</v>
      </c>
      <c r="W44" s="97">
        <v>0</v>
      </c>
      <c r="X44" s="97">
        <v>0</v>
      </c>
      <c r="Y44" s="97">
        <v>-4274.95</v>
      </c>
      <c r="Z44" s="97">
        <v>-4578.54</v>
      </c>
      <c r="AA44" s="98">
        <f t="shared" si="3"/>
        <v>-303.59</v>
      </c>
      <c r="AB44" s="96"/>
      <c r="AC44" s="96"/>
      <c r="AD44" s="96"/>
      <c r="AE44" s="96"/>
    </row>
    <row r="45" spans="1:31" ht="25.5">
      <c r="A45" s="99">
        <v>30</v>
      </c>
      <c r="B45" s="100" t="s">
        <v>179</v>
      </c>
      <c r="C45" s="8" t="s">
        <v>107</v>
      </c>
      <c r="D45" s="8" t="s">
        <v>107</v>
      </c>
      <c r="E45" s="8" t="s">
        <v>107</v>
      </c>
      <c r="F45" s="8" t="s">
        <v>107</v>
      </c>
      <c r="G45" s="93" t="e">
        <f>SUMIF('[2]symbols'!$A$2:A395,N45,'[2]symbols'!$E$2:$E$361)-SUMIF('[2]symbols'!$A$2:A395,M45,'[2]symbols'!$E$2:$E$361)</f>
        <v>#VALUE!</v>
      </c>
      <c r="H45" s="93" t="e">
        <f>SUMIF('[2]symbols'!$A$2:A395,R45,'[2]symbols'!$E$2:$E$361)-SUMIF('[2]symbols'!$A$2:A395,Q45,'[2]symbols'!$E$2:$E$361)</f>
        <v>#VALUE!</v>
      </c>
      <c r="I45" s="93" t="e">
        <f>SUMIF('[2]symbols'!$A$2:A395,P45,'[2]symbols'!$E$2:$E$361)-SUMIF('[2]symbols'!$A$2:A395,O45,'[2]symbols'!$E$2:$E$361)</f>
        <v>#VALUE!</v>
      </c>
      <c r="J45" s="93" t="e">
        <f>SUMIF('[2]symbols'!$A$2:A395,T45,'[2]symbols'!$E$2:$E$361)-SUMIF('[2]symbols'!$A$2:A395,S45,'[2]symbols'!$E$2:$E$361)</f>
        <v>#VALUE!</v>
      </c>
      <c r="K45" s="94"/>
      <c r="L45" s="95">
        <v>803</v>
      </c>
      <c r="M45" s="80">
        <v>180310</v>
      </c>
      <c r="N45" s="80">
        <v>280310</v>
      </c>
      <c r="O45" s="80">
        <v>180320</v>
      </c>
      <c r="P45" s="80">
        <v>280320</v>
      </c>
      <c r="Q45" s="80">
        <v>180330</v>
      </c>
      <c r="R45" s="80">
        <v>280330</v>
      </c>
      <c r="S45" s="80">
        <v>180340</v>
      </c>
      <c r="T45" s="80">
        <v>280340</v>
      </c>
      <c r="U45" s="96"/>
      <c r="V45" s="96">
        <f t="shared" si="2"/>
        <v>0</v>
      </c>
      <c r="W45" s="97">
        <v>0</v>
      </c>
      <c r="X45" s="97">
        <v>0</v>
      </c>
      <c r="Y45" s="97">
        <v>0</v>
      </c>
      <c r="Z45" s="97">
        <v>0</v>
      </c>
      <c r="AA45" s="98">
        <f t="shared" si="3"/>
        <v>0</v>
      </c>
      <c r="AB45" s="96"/>
      <c r="AC45" s="96"/>
      <c r="AD45" s="96"/>
      <c r="AE45" s="96"/>
    </row>
    <row r="46" spans="1:31" ht="25.5">
      <c r="A46" s="99">
        <v>31</v>
      </c>
      <c r="B46" s="100" t="s">
        <v>180</v>
      </c>
      <c r="C46" s="8" t="s">
        <v>107</v>
      </c>
      <c r="D46" s="8" t="s">
        <v>107</v>
      </c>
      <c r="E46" s="8" t="s">
        <v>107</v>
      </c>
      <c r="F46" s="8" t="s">
        <v>107</v>
      </c>
      <c r="G46" s="93" t="e">
        <f>SUMIF('[2]symbols'!$A$2:A396,N46,'[2]symbols'!$E$2:$E$361)-SUMIF('[2]symbols'!$A$2:A396,M46,'[2]symbols'!$E$2:$E$361)</f>
        <v>#VALUE!</v>
      </c>
      <c r="H46" s="93" t="e">
        <f>SUMIF('[2]symbols'!$A$2:A396,R46,'[2]symbols'!$E$2:$E$361)-SUMIF('[2]symbols'!$A$2:A396,Q46,'[2]symbols'!$E$2:$E$361)</f>
        <v>#VALUE!</v>
      </c>
      <c r="I46" s="93" t="e">
        <f>SUMIF('[2]symbols'!$A$2:A396,P46,'[2]symbols'!$E$2:$E$361)-SUMIF('[2]symbols'!$A$2:A396,O46,'[2]symbols'!$E$2:$E$361)</f>
        <v>#VALUE!</v>
      </c>
      <c r="J46" s="93" t="e">
        <f>SUMIF('[2]symbols'!$A$2:A396,T46,'[2]symbols'!$E$2:$E$361)-SUMIF('[2]symbols'!$A$2:A396,S46,'[2]symbols'!$E$2:$E$361)</f>
        <v>#VALUE!</v>
      </c>
      <c r="K46" s="94"/>
      <c r="L46" s="95">
        <v>804</v>
      </c>
      <c r="M46" s="80">
        <v>180410</v>
      </c>
      <c r="N46" s="80">
        <v>280410</v>
      </c>
      <c r="O46" s="80">
        <v>180420</v>
      </c>
      <c r="P46" s="80">
        <v>280420</v>
      </c>
      <c r="Q46" s="80">
        <v>180430</v>
      </c>
      <c r="R46" s="80">
        <v>280430</v>
      </c>
      <c r="S46" s="80">
        <v>180440</v>
      </c>
      <c r="T46" s="80">
        <v>280440</v>
      </c>
      <c r="U46" s="96"/>
      <c r="V46" s="96">
        <f t="shared" si="2"/>
        <v>0</v>
      </c>
      <c r="W46" s="97">
        <v>0</v>
      </c>
      <c r="X46" s="97">
        <v>0</v>
      </c>
      <c r="Y46" s="97">
        <v>0</v>
      </c>
      <c r="Z46" s="97">
        <v>0</v>
      </c>
      <c r="AA46" s="98">
        <f t="shared" si="3"/>
        <v>0</v>
      </c>
      <c r="AB46" s="96"/>
      <c r="AC46" s="96"/>
      <c r="AD46" s="96"/>
      <c r="AE46" s="96"/>
    </row>
    <row r="47" spans="1:31" ht="25.5">
      <c r="A47" s="99">
        <v>32</v>
      </c>
      <c r="B47" s="100" t="s">
        <v>181</v>
      </c>
      <c r="C47" s="8" t="s">
        <v>107</v>
      </c>
      <c r="D47" s="8" t="s">
        <v>107</v>
      </c>
      <c r="E47" s="8" t="s">
        <v>107</v>
      </c>
      <c r="F47" s="8" t="s">
        <v>107</v>
      </c>
      <c r="G47" s="93" t="e">
        <f>SUMIF('[2]symbols'!$A$2:A397,N47,'[2]symbols'!$E$2:$E$361)-SUMIF('[2]symbols'!$A$2:A397,M47,'[2]symbols'!$E$2:$E$361)</f>
        <v>#VALUE!</v>
      </c>
      <c r="H47" s="93" t="e">
        <f>SUMIF('[2]symbols'!$A$2:A397,R47,'[2]symbols'!$E$2:$E$361)-SUMIF('[2]symbols'!$A$2:A397,Q47,'[2]symbols'!$E$2:$E$361)</f>
        <v>#VALUE!</v>
      </c>
      <c r="I47" s="93" t="e">
        <f>SUMIF('[2]symbols'!$A$2:A397,P47,'[2]symbols'!$E$2:$E$361)-SUMIF('[2]symbols'!$A$2:A397,O47,'[2]symbols'!$E$2:$E$361)</f>
        <v>#VALUE!</v>
      </c>
      <c r="J47" s="93" t="e">
        <f>SUMIF('[2]symbols'!$A$2:A397,T47,'[2]symbols'!$E$2:$E$361)-SUMIF('[2]symbols'!$A$2:A397,S47,'[2]symbols'!$E$2:$E$361)</f>
        <v>#VALUE!</v>
      </c>
      <c r="K47" s="94"/>
      <c r="L47" s="95">
        <v>805</v>
      </c>
      <c r="M47" s="80">
        <v>180510</v>
      </c>
      <c r="N47" s="80">
        <v>280510</v>
      </c>
      <c r="O47" s="80">
        <v>180520</v>
      </c>
      <c r="P47" s="80">
        <v>280520</v>
      </c>
      <c r="Q47" s="80">
        <v>180530</v>
      </c>
      <c r="R47" s="80">
        <v>280530</v>
      </c>
      <c r="S47" s="80">
        <v>180540</v>
      </c>
      <c r="T47" s="80">
        <v>280540</v>
      </c>
      <c r="U47" s="96"/>
      <c r="V47" s="96">
        <f t="shared" si="2"/>
        <v>0</v>
      </c>
      <c r="W47" s="97">
        <v>0</v>
      </c>
      <c r="X47" s="97">
        <v>0</v>
      </c>
      <c r="Y47" s="97">
        <v>0</v>
      </c>
      <c r="Z47" s="97">
        <v>154323196.51</v>
      </c>
      <c r="AA47" s="98">
        <f t="shared" si="3"/>
        <v>154323196.51</v>
      </c>
      <c r="AB47" s="96"/>
      <c r="AC47" s="96"/>
      <c r="AD47" s="96"/>
      <c r="AE47" s="96"/>
    </row>
    <row r="48" spans="1:31" ht="12.75">
      <c r="A48" s="101">
        <v>33</v>
      </c>
      <c r="B48" s="102" t="s">
        <v>182</v>
      </c>
      <c r="C48" s="9">
        <v>-2121</v>
      </c>
      <c r="D48" s="9">
        <v>10941</v>
      </c>
      <c r="E48" s="9">
        <v>-71251</v>
      </c>
      <c r="F48" s="9">
        <v>-63712</v>
      </c>
      <c r="G48" s="106" t="e">
        <f>SUM(G43:G47)</f>
        <v>#VALUE!</v>
      </c>
      <c r="H48" s="106" t="e">
        <f>SUM(H43:H47)</f>
        <v>#VALUE!</v>
      </c>
      <c r="I48" s="106" t="e">
        <f>SUM(I43:I47)</f>
        <v>#VALUE!</v>
      </c>
      <c r="J48" s="106" t="e">
        <f>SUM(J43:J47)</f>
        <v>#VALUE!</v>
      </c>
      <c r="K48" s="107"/>
      <c r="L48" s="95"/>
      <c r="U48" s="96"/>
      <c r="V48" s="96">
        <f t="shared" si="2"/>
        <v>-16166940.62</v>
      </c>
      <c r="W48" s="97">
        <v>-63712317.13</v>
      </c>
      <c r="X48" s="97">
        <v>-79879257.75</v>
      </c>
      <c r="Y48" s="97">
        <v>-11197416.39</v>
      </c>
      <c r="Z48" s="97">
        <v>153433231.98</v>
      </c>
      <c r="AA48" s="98">
        <f t="shared" si="3"/>
        <v>164630648.37</v>
      </c>
      <c r="AB48" s="96"/>
      <c r="AC48" s="96"/>
      <c r="AD48" s="96"/>
      <c r="AE48" s="96"/>
    </row>
    <row r="49" spans="1:31" ht="12.75">
      <c r="A49" s="101">
        <v>34</v>
      </c>
      <c r="B49" s="102" t="s">
        <v>183</v>
      </c>
      <c r="C49" s="9">
        <v>67558</v>
      </c>
      <c r="D49" s="9">
        <v>170105</v>
      </c>
      <c r="E49" s="9">
        <v>17917</v>
      </c>
      <c r="F49" s="9">
        <v>64286</v>
      </c>
      <c r="G49" s="110" t="e">
        <f>G48+G41</f>
        <v>#VALUE!</v>
      </c>
      <c r="H49" s="110" t="e">
        <f>H48+H41</f>
        <v>#VALUE!</v>
      </c>
      <c r="I49" s="110" t="e">
        <f>I48+I41</f>
        <v>#VALUE!</v>
      </c>
      <c r="J49" s="110" t="e">
        <f>J48+J41</f>
        <v>#VALUE!</v>
      </c>
      <c r="K49" s="111"/>
      <c r="L49" s="95"/>
      <c r="U49" s="96"/>
      <c r="V49" s="96">
        <f t="shared" si="2"/>
        <v>50544887.84</v>
      </c>
      <c r="W49" s="97">
        <v>64285257.21</v>
      </c>
      <c r="X49" s="97">
        <v>114830145.05</v>
      </c>
      <c r="Y49" s="97">
        <v>91600772.64</v>
      </c>
      <c r="Z49" s="97">
        <v>314186806.68</v>
      </c>
      <c r="AA49" s="98">
        <f t="shared" si="3"/>
        <v>222586034.04</v>
      </c>
      <c r="AB49" s="96"/>
      <c r="AC49" s="96"/>
      <c r="AD49" s="96"/>
      <c r="AE49" s="96"/>
    </row>
    <row r="50" spans="1:12" ht="12.75">
      <c r="A50" s="99"/>
      <c r="B50" s="180"/>
      <c r="C50" s="180"/>
      <c r="D50" s="180"/>
      <c r="E50" s="180"/>
      <c r="F50" s="180"/>
      <c r="G50" s="180"/>
      <c r="H50" s="180"/>
      <c r="I50" s="180"/>
      <c r="J50" s="181"/>
      <c r="K50" s="112"/>
      <c r="L50" s="112"/>
    </row>
    <row r="51" spans="1:12" ht="12.75">
      <c r="A51" s="99"/>
      <c r="B51" s="100" t="s">
        <v>184</v>
      </c>
      <c r="C51" s="113"/>
      <c r="D51" s="113"/>
      <c r="E51" s="113"/>
      <c r="F51" s="113"/>
      <c r="G51" s="110"/>
      <c r="H51" s="110"/>
      <c r="I51" s="108"/>
      <c r="J51" s="108"/>
      <c r="K51" s="95"/>
      <c r="L51" s="95"/>
    </row>
    <row r="52" spans="1:22" ht="12.75">
      <c r="A52" s="99">
        <v>35</v>
      </c>
      <c r="B52" s="100" t="s">
        <v>185</v>
      </c>
      <c r="C52" s="39">
        <v>4.86</v>
      </c>
      <c r="D52" s="39">
        <v>11.11</v>
      </c>
      <c r="E52" s="39">
        <v>6.23</v>
      </c>
      <c r="F52" s="39">
        <v>8.94</v>
      </c>
      <c r="G52" s="93" t="e">
        <f>SUMIF('[2]symbols'!$A$2:A402,N52,'[2]symbols'!$E$2:$E$361)-SUMIF('[2]symbols'!$A$2:A402,M52,'[2]symbols'!$E$2:$E$361)</f>
        <v>#VALUE!</v>
      </c>
      <c r="H52" s="93" t="e">
        <f>SUMIF('[2]symbols'!$A$2:A402,R52,'[2]symbols'!$E$2:$E$361)-SUMIF('[2]symbols'!$A$2:A402,Q52,'[2]symbols'!$E$2:$E$361)</f>
        <v>#VALUE!</v>
      </c>
      <c r="I52" s="93" t="e">
        <f>SUMIF('[2]symbols'!$A$2:A402,P52,'[2]symbols'!$E$2:$E$361)-SUMIF('[2]symbols'!$A$2:A402,O52,'[2]symbols'!$E$2:$E$361)</f>
        <v>#VALUE!</v>
      </c>
      <c r="J52" s="93" t="e">
        <f>SUMIF('[2]symbols'!$A$2:A402,T52,'[2]symbols'!$E$2:$E$361)-SUMIF('[2]symbols'!$A$2:A402,S52,'[2]symbols'!$E$2:$E$361)</f>
        <v>#VALUE!</v>
      </c>
      <c r="K52" s="94"/>
      <c r="L52" s="95">
        <v>901</v>
      </c>
      <c r="M52" s="80">
        <v>190110</v>
      </c>
      <c r="N52" s="80">
        <v>290110</v>
      </c>
      <c r="O52" s="80">
        <v>190120</v>
      </c>
      <c r="P52" s="80">
        <v>290120</v>
      </c>
      <c r="Q52" s="80">
        <v>190130</v>
      </c>
      <c r="R52" s="80">
        <v>290130</v>
      </c>
      <c r="S52" s="80">
        <v>190140</v>
      </c>
      <c r="T52" s="80">
        <v>290140</v>
      </c>
      <c r="V52" s="114"/>
    </row>
    <row r="53" spans="1:25" ht="25.5">
      <c r="A53" s="99">
        <v>36</v>
      </c>
      <c r="B53" s="100" t="s">
        <v>186</v>
      </c>
      <c r="C53" s="39">
        <v>4.86</v>
      </c>
      <c r="D53" s="39">
        <v>11.11</v>
      </c>
      <c r="E53" s="39">
        <v>6.23</v>
      </c>
      <c r="F53" s="39">
        <v>8.94</v>
      </c>
      <c r="G53" s="93" t="e">
        <f>SUMIF('[2]symbols'!$A$2:A403,N53,'[2]symbols'!$E$2:$E$361)-SUMIF('[2]symbols'!$A$2:A403,M53,'[2]symbols'!$E$2:$E$361)</f>
        <v>#VALUE!</v>
      </c>
      <c r="H53" s="93" t="e">
        <f>SUMIF('[2]symbols'!$A$2:A403,R53,'[2]symbols'!$E$2:$E$361)-SUMIF('[2]symbols'!$A$2:A403,Q53,'[2]symbols'!$E$2:$E$361)</f>
        <v>#VALUE!</v>
      </c>
      <c r="I53" s="93" t="e">
        <f>SUMIF('[2]symbols'!$A$2:A403,P53,'[2]symbols'!$E$2:$E$361)-SUMIF('[2]symbols'!$A$2:A403,O53,'[2]symbols'!$E$2:$E$361)</f>
        <v>#VALUE!</v>
      </c>
      <c r="J53" s="93" t="e">
        <f>SUMIF('[2]symbols'!$A$2:A403,T53,'[2]symbols'!$E$2:$E$361)-SUMIF('[2]symbols'!$A$2:A403,S53,'[2]symbols'!$E$2:$E$361)</f>
        <v>#VALUE!</v>
      </c>
      <c r="K53" s="94"/>
      <c r="L53" s="95">
        <v>911</v>
      </c>
      <c r="M53" s="80">
        <v>191110</v>
      </c>
      <c r="N53" s="80">
        <v>291110</v>
      </c>
      <c r="O53" s="80">
        <v>191120</v>
      </c>
      <c r="P53" s="80">
        <v>291120</v>
      </c>
      <c r="Q53" s="80">
        <v>191130</v>
      </c>
      <c r="R53" s="80">
        <v>291130</v>
      </c>
      <c r="S53" s="80">
        <v>191140</v>
      </c>
      <c r="T53" s="80">
        <v>291140</v>
      </c>
      <c r="V53" s="115"/>
      <c r="W53" s="115"/>
      <c r="X53" s="115"/>
      <c r="Y53" s="115"/>
    </row>
    <row r="54" spans="1:12" ht="12.75">
      <c r="A54" s="99"/>
      <c r="B54" s="180"/>
      <c r="C54" s="180"/>
      <c r="D54" s="180"/>
      <c r="E54" s="180"/>
      <c r="F54" s="180"/>
      <c r="G54" s="180"/>
      <c r="H54" s="180"/>
      <c r="I54" s="180"/>
      <c r="J54" s="181"/>
      <c r="K54" s="112"/>
      <c r="L54" s="112"/>
    </row>
    <row r="55" spans="1:12" ht="12.75">
      <c r="A55" s="99"/>
      <c r="B55" s="100" t="s">
        <v>187</v>
      </c>
      <c r="C55" s="113"/>
      <c r="D55" s="113"/>
      <c r="E55" s="113"/>
      <c r="F55" s="113"/>
      <c r="G55" s="108"/>
      <c r="H55" s="108"/>
      <c r="I55" s="108"/>
      <c r="J55" s="108"/>
      <c r="K55" s="95"/>
      <c r="L55" s="95"/>
    </row>
    <row r="56" spans="1:20" ht="12.75">
      <c r="A56" s="99">
        <v>37</v>
      </c>
      <c r="B56" s="100" t="s">
        <v>185</v>
      </c>
      <c r="C56" s="8" t="s">
        <v>107</v>
      </c>
      <c r="D56" s="8" t="s">
        <v>107</v>
      </c>
      <c r="E56" s="8" t="s">
        <v>107</v>
      </c>
      <c r="F56" s="8" t="s">
        <v>107</v>
      </c>
      <c r="G56" s="93" t="e">
        <f>SUMIF('[2]symbols'!$A$2:A406,N56,'[2]symbols'!$E$2:$E$361)-SUMIF('[2]symbols'!$A$2:A406,M56,'[2]symbols'!$E$2:$E$361)</f>
        <v>#VALUE!</v>
      </c>
      <c r="H56" s="93" t="e">
        <f>SUMIF('[2]symbols'!$A$2:A406,R56,'[2]symbols'!$E$2:$E$361)-SUMIF('[2]symbols'!$A$2:A406,Q56,'[2]symbols'!$E$2:$E$361)</f>
        <v>#VALUE!</v>
      </c>
      <c r="I56" s="93" t="e">
        <f>SUMIF('[2]symbols'!$A$2:A406,P56,'[2]symbols'!$E$2:$E$361)-SUMIF('[2]symbols'!$A$2:A406,O56,'[2]symbols'!$E$2:$E$361)</f>
        <v>#VALUE!</v>
      </c>
      <c r="J56" s="93" t="e">
        <f>SUMIF('[2]symbols'!$A$2:A406,T56,'[2]symbols'!$E$2:$E$361)-SUMIF('[2]symbols'!$A$2:A406,S56,'[2]symbols'!$E$2:$E$361)</f>
        <v>#VALUE!</v>
      </c>
      <c r="K56" s="94"/>
      <c r="L56" s="95">
        <v>902</v>
      </c>
      <c r="M56" s="80">
        <v>190210</v>
      </c>
      <c r="N56" s="80">
        <v>290210</v>
      </c>
      <c r="O56" s="80">
        <v>190220</v>
      </c>
      <c r="P56" s="80">
        <v>290220</v>
      </c>
      <c r="Q56" s="80">
        <v>190230</v>
      </c>
      <c r="R56" s="80">
        <v>290230</v>
      </c>
      <c r="S56" s="80">
        <v>190240</v>
      </c>
      <c r="T56" s="80">
        <v>290240</v>
      </c>
    </row>
    <row r="57" spans="1:20" ht="25.5">
      <c r="A57" s="99">
        <v>38</v>
      </c>
      <c r="B57" s="100" t="s">
        <v>186</v>
      </c>
      <c r="C57" s="8" t="s">
        <v>107</v>
      </c>
      <c r="D57" s="8" t="s">
        <v>107</v>
      </c>
      <c r="E57" s="8" t="s">
        <v>107</v>
      </c>
      <c r="F57" s="8" t="s">
        <v>107</v>
      </c>
      <c r="G57" s="93" t="e">
        <f>SUMIF('[2]symbols'!$A$2:A407,N57,'[2]symbols'!$E$2:$E$361)-SUMIF('[2]symbols'!$A$2:A407,M57,'[2]symbols'!$E$2:$E$361)</f>
        <v>#VALUE!</v>
      </c>
      <c r="H57" s="93" t="e">
        <f>SUMIF('[2]symbols'!$A$2:A407,R57,'[2]symbols'!$E$2:$E$361)-SUMIF('[2]symbols'!$A$2:A407,Q57,'[2]symbols'!$E$2:$E$361)</f>
        <v>#VALUE!</v>
      </c>
      <c r="I57" s="93" t="e">
        <f>SUMIF('[2]symbols'!$A$2:A407,P57,'[2]symbols'!$E$2:$E$361)-SUMIF('[2]symbols'!$A$2:A407,O57,'[2]symbols'!$E$2:$E$361)</f>
        <v>#VALUE!</v>
      </c>
      <c r="J57" s="93" t="e">
        <f>SUMIF('[2]symbols'!$A$2:A407,T57,'[2]symbols'!$E$2:$E$361)-SUMIF('[2]symbols'!$A$2:A407,S57,'[2]symbols'!$E$2:$E$361)</f>
        <v>#VALUE!</v>
      </c>
      <c r="K57" s="94"/>
      <c r="L57" s="95">
        <v>912</v>
      </c>
      <c r="M57" s="80">
        <v>191210</v>
      </c>
      <c r="N57" s="80">
        <v>291210</v>
      </c>
      <c r="O57" s="80">
        <v>191220</v>
      </c>
      <c r="P57" s="80">
        <v>291220</v>
      </c>
      <c r="Q57" s="80">
        <v>191230</v>
      </c>
      <c r="R57" s="80">
        <v>291230</v>
      </c>
      <c r="S57" s="80">
        <v>191240</v>
      </c>
      <c r="T57" s="80">
        <v>291240</v>
      </c>
    </row>
    <row r="58" spans="1:12" ht="12.75">
      <c r="A58" s="99"/>
      <c r="B58" s="180"/>
      <c r="C58" s="180"/>
      <c r="D58" s="180"/>
      <c r="E58" s="180"/>
      <c r="F58" s="180"/>
      <c r="G58" s="180"/>
      <c r="H58" s="180"/>
      <c r="I58" s="180"/>
      <c r="J58" s="181"/>
      <c r="K58" s="112"/>
      <c r="L58" s="112"/>
    </row>
    <row r="59" spans="1:12" ht="12.75">
      <c r="A59" s="99"/>
      <c r="B59" s="100" t="s">
        <v>188</v>
      </c>
      <c r="C59" s="113"/>
      <c r="D59" s="113"/>
      <c r="E59" s="113"/>
      <c r="F59" s="113"/>
      <c r="G59" s="108"/>
      <c r="H59" s="108"/>
      <c r="I59" s="108"/>
      <c r="J59" s="108"/>
      <c r="K59" s="95"/>
      <c r="L59" s="95"/>
    </row>
    <row r="60" spans="1:26" ht="12.75">
      <c r="A60" s="99">
        <v>39</v>
      </c>
      <c r="B60" s="100" t="s">
        <v>185</v>
      </c>
      <c r="C60" s="39">
        <v>4.86</v>
      </c>
      <c r="D60" s="39">
        <v>11.11</v>
      </c>
      <c r="E60" s="39">
        <v>6.23</v>
      </c>
      <c r="F60" s="39">
        <v>8.94</v>
      </c>
      <c r="G60" s="93" t="e">
        <f>SUMIF('[2]symbols'!$A$2:A410,N60,'[2]symbols'!$E$2:$E$361)-SUMIF('[2]symbols'!$A$2:A410,M60,'[2]symbols'!$E$2:$E$361)</f>
        <v>#VALUE!</v>
      </c>
      <c r="H60" s="93" t="e">
        <f>SUMIF('[2]symbols'!$A$2:A410,R60,'[2]symbols'!$E$2:$E$361)-SUMIF('[2]symbols'!$A$2:A410,Q60,'[2]symbols'!$E$2:$E$361)</f>
        <v>#VALUE!</v>
      </c>
      <c r="I60" s="93" t="e">
        <f>SUMIF('[2]symbols'!$A$2:A410,P60,'[2]symbols'!$E$2:$E$361)-SUMIF('[2]symbols'!$A$2:A410,O60,'[2]symbols'!$E$2:$E$361)</f>
        <v>#VALUE!</v>
      </c>
      <c r="J60" s="93" t="e">
        <f>SUMIF('[2]symbols'!$A$2:A410,T60,'[2]symbols'!$E$2:$E$361)-SUMIF('[2]symbols'!$A$2:A410,S60,'[2]symbols'!$E$2:$E$361)</f>
        <v>#VALUE!</v>
      </c>
      <c r="K60" s="94"/>
      <c r="L60" s="95">
        <v>903</v>
      </c>
      <c r="M60" s="80">
        <v>190310</v>
      </c>
      <c r="N60" s="80">
        <v>290310</v>
      </c>
      <c r="O60" s="80">
        <v>190320</v>
      </c>
      <c r="P60" s="80">
        <v>290320</v>
      </c>
      <c r="Q60" s="80">
        <v>190330</v>
      </c>
      <c r="R60" s="80">
        <v>290330</v>
      </c>
      <c r="S60" s="80">
        <v>190340</v>
      </c>
      <c r="T60" s="80">
        <v>290340</v>
      </c>
      <c r="Y60" s="98"/>
      <c r="Z60" s="96"/>
    </row>
    <row r="61" spans="1:26" ht="25.5">
      <c r="A61" s="99">
        <v>40</v>
      </c>
      <c r="B61" s="100" t="s">
        <v>186</v>
      </c>
      <c r="C61" s="39">
        <v>4.86</v>
      </c>
      <c r="D61" s="39">
        <v>11.11</v>
      </c>
      <c r="E61" s="39">
        <v>6.23</v>
      </c>
      <c r="F61" s="39">
        <v>8.94</v>
      </c>
      <c r="G61" s="93" t="e">
        <f>SUMIF('[2]symbols'!$A$2:A411,N61,'[2]symbols'!$E$2:$E$361)-SUMIF('[2]symbols'!$A$2:A411,M61,'[2]symbols'!$E$2:$E$361)</f>
        <v>#VALUE!</v>
      </c>
      <c r="H61" s="93" t="e">
        <f>SUMIF('[2]symbols'!$A$2:A411,R61,'[2]symbols'!$E$2:$E$361)-SUMIF('[2]symbols'!$A$2:A411,Q61,'[2]symbols'!$E$2:$E$361)</f>
        <v>#VALUE!</v>
      </c>
      <c r="I61" s="93" t="e">
        <f>SUMIF('[2]symbols'!$A$2:A411,P61,'[2]symbols'!$E$2:$E$361)-SUMIF('[2]symbols'!$A$2:A411,O61,'[2]symbols'!$E$2:$E$361)</f>
        <v>#VALUE!</v>
      </c>
      <c r="J61" s="93" t="e">
        <f>SUMIF('[2]symbols'!$A$2:A411,T61,'[2]symbols'!$E$2:$E$361)-SUMIF('[2]symbols'!$A$2:A411,S61,'[2]symbols'!$E$2:$E$361)</f>
        <v>#VALUE!</v>
      </c>
      <c r="K61" s="94"/>
      <c r="L61" s="95">
        <v>913</v>
      </c>
      <c r="M61" s="80">
        <v>191310</v>
      </c>
      <c r="N61" s="80">
        <v>291310</v>
      </c>
      <c r="O61" s="80">
        <v>191320</v>
      </c>
      <c r="P61" s="80">
        <v>291320</v>
      </c>
      <c r="Q61" s="80">
        <v>191330</v>
      </c>
      <c r="R61" s="80">
        <v>291330</v>
      </c>
      <c r="S61" s="80">
        <v>191340</v>
      </c>
      <c r="T61" s="80">
        <v>291340</v>
      </c>
      <c r="Y61" s="98"/>
      <c r="Z61" s="96"/>
    </row>
    <row r="62" spans="1:26" ht="12.75">
      <c r="A62" s="116"/>
      <c r="B62" s="117"/>
      <c r="C62" s="40"/>
      <c r="D62" s="40"/>
      <c r="E62" s="40"/>
      <c r="F62" s="40"/>
      <c r="G62" s="118"/>
      <c r="H62" s="118"/>
      <c r="I62" s="118"/>
      <c r="J62" s="118"/>
      <c r="K62" s="94"/>
      <c r="L62" s="95"/>
      <c r="Y62" s="98"/>
      <c r="Z62" s="96"/>
    </row>
    <row r="63" spans="1:26" ht="12.75">
      <c r="A63" s="116"/>
      <c r="B63" s="117"/>
      <c r="C63" s="40"/>
      <c r="D63" s="40"/>
      <c r="E63" s="40"/>
      <c r="F63" s="40"/>
      <c r="G63" s="118"/>
      <c r="H63" s="118"/>
      <c r="I63" s="118"/>
      <c r="J63" s="118"/>
      <c r="K63" s="94"/>
      <c r="L63" s="95"/>
      <c r="Y63" s="98"/>
      <c r="Z63" s="96"/>
    </row>
    <row r="64" spans="1:26" ht="12.75">
      <c r="A64" s="116"/>
      <c r="B64" s="117"/>
      <c r="C64" s="40"/>
      <c r="D64" s="40"/>
      <c r="E64" s="40"/>
      <c r="F64" s="40"/>
      <c r="G64" s="118"/>
      <c r="H64" s="118"/>
      <c r="I64" s="118"/>
      <c r="J64" s="118"/>
      <c r="K64" s="94"/>
      <c r="L64" s="95"/>
      <c r="Y64" s="98"/>
      <c r="Z64" s="96"/>
    </row>
    <row r="65" spans="1:10" ht="12.75">
      <c r="A65" s="81"/>
      <c r="B65" s="81"/>
      <c r="G65" s="81"/>
      <c r="H65" s="81"/>
      <c r="I65" s="81"/>
      <c r="J65" s="81"/>
    </row>
    <row r="66" spans="1:4" ht="12.75">
      <c r="A66" t="s">
        <v>72</v>
      </c>
      <c r="C66" s="11"/>
      <c r="D66" s="11"/>
    </row>
    <row r="67" spans="1:16" ht="12.75">
      <c r="A67" t="s">
        <v>382</v>
      </c>
      <c r="C67" s="152"/>
      <c r="D67" s="12"/>
      <c r="E67" s="12"/>
      <c r="F67" s="120"/>
      <c r="G67" s="122"/>
      <c r="H67" s="122"/>
      <c r="I67" s="122"/>
      <c r="J67" s="122"/>
      <c r="O67" s="121"/>
      <c r="P67" s="121"/>
    </row>
    <row r="68" spans="1:4" s="20" customFormat="1" ht="12.75">
      <c r="A68" s="28"/>
      <c r="B68" s="28"/>
      <c r="C68" s="28"/>
      <c r="D68" s="28"/>
    </row>
    <row r="69" spans="1:4" s="31" customFormat="1" ht="17.25" customHeight="1">
      <c r="A69" s="28" t="s">
        <v>203</v>
      </c>
      <c r="B69" s="29"/>
      <c r="C69" s="30"/>
      <c r="D69" s="28"/>
    </row>
    <row r="70" spans="1:4" s="31" customFormat="1" ht="12.75">
      <c r="A70" s="28"/>
      <c r="B70" s="28"/>
      <c r="C70" s="30"/>
      <c r="D70" s="28"/>
    </row>
    <row r="71" spans="1:4" s="32" customFormat="1" ht="14.25">
      <c r="A71" s="28"/>
      <c r="B71" s="28"/>
      <c r="C71" s="30"/>
      <c r="D71" s="28"/>
    </row>
    <row r="72" spans="1:4" s="31" customFormat="1" ht="12.75">
      <c r="A72" s="28"/>
      <c r="B72" s="30" t="s">
        <v>115</v>
      </c>
      <c r="C72" s="30"/>
      <c r="D72" s="28"/>
    </row>
    <row r="73" spans="1:4" s="31" customFormat="1" ht="12.75">
      <c r="A73" s="28"/>
      <c r="B73" s="30"/>
      <c r="C73" s="30"/>
      <c r="D73" s="28"/>
    </row>
    <row r="74" spans="1:3" s="46" customFormat="1" ht="12.75">
      <c r="A74" s="13"/>
      <c r="B74" s="61"/>
      <c r="C74" s="58"/>
    </row>
    <row r="75" ht="12.75">
      <c r="A75" t="s">
        <v>373</v>
      </c>
    </row>
    <row r="76" ht="12.75">
      <c r="A76" s="167" t="s">
        <v>372</v>
      </c>
    </row>
  </sheetData>
  <sheetProtection/>
  <mergeCells count="14">
    <mergeCell ref="A6:I6"/>
    <mergeCell ref="A7:I7"/>
    <mergeCell ref="G12:H12"/>
    <mergeCell ref="C12:D12"/>
    <mergeCell ref="E12:F12"/>
    <mergeCell ref="I12:J12"/>
    <mergeCell ref="A8:E8"/>
    <mergeCell ref="F8:J8"/>
    <mergeCell ref="B50:J50"/>
    <mergeCell ref="B54:J54"/>
    <mergeCell ref="B58:J58"/>
    <mergeCell ref="A12:A13"/>
    <mergeCell ref="B12:B13"/>
    <mergeCell ref="A42:F42"/>
  </mergeCells>
  <printOptions/>
  <pageMargins left="0.24" right="0.25" top="0.59" bottom="0.56" header="0.5" footer="0.5"/>
  <pageSetup fitToHeight="2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115"/>
  <sheetViews>
    <sheetView zoomScale="90" zoomScaleNormal="90" zoomScalePageLayoutView="0" workbookViewId="0" topLeftCell="A91">
      <selection activeCell="H97" sqref="H97"/>
    </sheetView>
  </sheetViews>
  <sheetFormatPr defaultColWidth="9.00390625" defaultRowHeight="12.75"/>
  <cols>
    <col min="1" max="1" width="7.625" style="13" customWidth="1"/>
    <col min="2" max="2" width="39.625" style="13" customWidth="1"/>
    <col min="3" max="3" width="21.375" style="13" customWidth="1"/>
    <col min="4" max="4" width="20.25390625" style="13" customWidth="1"/>
    <col min="5" max="6" width="17.625" style="13" customWidth="1"/>
    <col min="7" max="16384" width="9.125" style="13" customWidth="1"/>
  </cols>
  <sheetData>
    <row r="8" spans="1:4" s="41" customFormat="1" ht="17.25">
      <c r="A8" s="200" t="s">
        <v>142</v>
      </c>
      <c r="B8" s="200"/>
      <c r="C8" s="200"/>
      <c r="D8" s="200"/>
    </row>
    <row r="9" spans="1:5" s="41" customFormat="1" ht="17.25">
      <c r="A9" s="179" t="s">
        <v>374</v>
      </c>
      <c r="B9" s="179"/>
      <c r="C9" s="179"/>
      <c r="D9" s="179"/>
      <c r="E9" s="179"/>
    </row>
    <row r="10" spans="1:4" s="41" customFormat="1" ht="12.75">
      <c r="A10" s="42"/>
      <c r="B10" s="42"/>
      <c r="C10" s="42"/>
      <c r="D10" s="42"/>
    </row>
    <row r="11" spans="1:4" s="41" customFormat="1" ht="12.75">
      <c r="A11" s="42"/>
      <c r="B11" s="42"/>
      <c r="C11" s="42"/>
      <c r="D11" s="42"/>
    </row>
    <row r="12" spans="1:4" s="41" customFormat="1" ht="12.75">
      <c r="A12" s="42"/>
      <c r="B12" s="42"/>
      <c r="C12" s="42"/>
      <c r="D12" s="42"/>
    </row>
    <row r="13" spans="1:4" s="41" customFormat="1" ht="12.75">
      <c r="A13" s="42"/>
      <c r="B13" s="42"/>
      <c r="C13" s="42"/>
      <c r="D13" s="42"/>
    </row>
    <row r="14" spans="1:4" s="41" customFormat="1" ht="12.75">
      <c r="A14" s="42"/>
      <c r="B14" s="42"/>
      <c r="C14" s="42"/>
      <c r="D14" s="42"/>
    </row>
    <row r="15" ht="12.75">
      <c r="A15" s="43"/>
    </row>
    <row r="16" spans="1:4" ht="14.25" customHeight="1">
      <c r="A16" s="201" t="s">
        <v>139</v>
      </c>
      <c r="B16" s="201"/>
      <c r="C16" s="201"/>
      <c r="D16" s="201"/>
    </row>
    <row r="17" spans="1:4" ht="18" customHeight="1">
      <c r="A17" s="201" t="s">
        <v>140</v>
      </c>
      <c r="B17" s="201"/>
      <c r="C17" s="201"/>
      <c r="D17" s="201"/>
    </row>
    <row r="18" spans="1:4" ht="18" customHeight="1">
      <c r="A18" s="60"/>
      <c r="B18" s="60"/>
      <c r="C18" s="60"/>
      <c r="D18" s="60"/>
    </row>
    <row r="19" spans="1:4" ht="12.75" customHeight="1">
      <c r="A19" s="60"/>
      <c r="B19" s="60"/>
      <c r="C19" s="60"/>
      <c r="D19" s="60"/>
    </row>
    <row r="20" spans="1:4" ht="12.75">
      <c r="A20" s="44"/>
      <c r="D20" s="44" t="s">
        <v>15</v>
      </c>
    </row>
    <row r="21" spans="1:4" s="46" customFormat="1" ht="12.75">
      <c r="A21" s="45" t="s">
        <v>0</v>
      </c>
      <c r="B21" s="45" t="s">
        <v>16</v>
      </c>
      <c r="C21" s="45" t="s">
        <v>17</v>
      </c>
      <c r="D21" s="45" t="s">
        <v>18</v>
      </c>
    </row>
    <row r="22" spans="1:4" ht="12.75">
      <c r="A22" s="47">
        <v>1</v>
      </c>
      <c r="B22" s="47">
        <v>2</v>
      </c>
      <c r="C22" s="47">
        <v>3</v>
      </c>
      <c r="D22" s="47">
        <v>4</v>
      </c>
    </row>
    <row r="23" spans="1:4" ht="18.75" customHeight="1">
      <c r="A23" s="48">
        <v>1</v>
      </c>
      <c r="B23" s="48" t="s">
        <v>118</v>
      </c>
      <c r="C23" s="163">
        <v>10112</v>
      </c>
      <c r="D23" s="49">
        <v>17787</v>
      </c>
    </row>
    <row r="24" spans="1:4" ht="18.75" customHeight="1">
      <c r="A24" s="48">
        <v>2</v>
      </c>
      <c r="B24" s="48" t="s">
        <v>119</v>
      </c>
      <c r="C24" s="163">
        <v>27111</v>
      </c>
      <c r="D24" s="49">
        <v>20349</v>
      </c>
    </row>
    <row r="25" spans="1:4" ht="19.5" customHeight="1">
      <c r="A25" s="48">
        <v>3</v>
      </c>
      <c r="B25" s="48" t="s">
        <v>120</v>
      </c>
      <c r="C25" s="161" t="s">
        <v>107</v>
      </c>
      <c r="D25" s="49">
        <v>885</v>
      </c>
    </row>
    <row r="26" spans="1:4" ht="19.5" customHeight="1">
      <c r="A26" s="48">
        <v>4</v>
      </c>
      <c r="B26" s="48" t="s">
        <v>121</v>
      </c>
      <c r="C26" s="168">
        <f>SUM(C23:C24)</f>
        <v>37223</v>
      </c>
      <c r="D26" s="49">
        <f>D23+D24+D25</f>
        <v>39021</v>
      </c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50"/>
    </row>
    <row r="37" ht="12.75">
      <c r="A37" s="50"/>
    </row>
    <row r="38" ht="12.75">
      <c r="A38" s="50"/>
    </row>
    <row r="39" spans="1:4" ht="14.25" customHeight="1">
      <c r="A39" s="202" t="s">
        <v>122</v>
      </c>
      <c r="B39" s="202"/>
      <c r="C39" s="202"/>
      <c r="D39" s="202"/>
    </row>
    <row r="40" spans="1:4" ht="14.25" customHeight="1">
      <c r="A40" s="59"/>
      <c r="B40" s="59"/>
      <c r="C40" s="59"/>
      <c r="D40" s="59"/>
    </row>
    <row r="41" spans="1:4" ht="14.25" customHeight="1">
      <c r="A41" s="59"/>
      <c r="B41" s="59"/>
      <c r="C41" s="59"/>
      <c r="D41" s="59"/>
    </row>
    <row r="42" spans="1:4" ht="12.75">
      <c r="A42" s="44"/>
      <c r="D42" s="44" t="s">
        <v>15</v>
      </c>
    </row>
    <row r="43" spans="1:4" s="46" customFormat="1" ht="15" customHeight="1">
      <c r="A43" s="45" t="s">
        <v>0</v>
      </c>
      <c r="B43" s="45" t="s">
        <v>16</v>
      </c>
      <c r="C43" s="45" t="s">
        <v>17</v>
      </c>
      <c r="D43" s="45" t="s">
        <v>18</v>
      </c>
    </row>
    <row r="44" spans="1:4" ht="14.25" customHeight="1">
      <c r="A44" s="51">
        <v>1</v>
      </c>
      <c r="B44" s="52">
        <v>2</v>
      </c>
      <c r="C44" s="52">
        <v>4</v>
      </c>
      <c r="D44" s="52">
        <v>5</v>
      </c>
    </row>
    <row r="45" spans="1:4" ht="24.75" customHeight="1">
      <c r="A45" s="53">
        <v>1</v>
      </c>
      <c r="B45" s="54" t="s">
        <v>123</v>
      </c>
      <c r="C45" s="49">
        <v>2765392</v>
      </c>
      <c r="D45" s="49">
        <v>1849427</v>
      </c>
    </row>
    <row r="46" spans="1:4" ht="21" customHeight="1">
      <c r="A46" s="53">
        <v>2</v>
      </c>
      <c r="B46" s="54" t="s">
        <v>124</v>
      </c>
      <c r="C46" s="49" t="s">
        <v>107</v>
      </c>
      <c r="D46" s="49" t="s">
        <v>107</v>
      </c>
    </row>
    <row r="47" spans="1:4" ht="18.75" customHeight="1">
      <c r="A47" s="53">
        <v>3</v>
      </c>
      <c r="B47" s="54" t="s">
        <v>125</v>
      </c>
      <c r="C47" s="49" t="s">
        <v>107</v>
      </c>
      <c r="D47" s="49" t="s">
        <v>107</v>
      </c>
    </row>
    <row r="48" spans="1:4" ht="20.25" customHeight="1">
      <c r="A48" s="53">
        <v>4</v>
      </c>
      <c r="B48" s="54" t="s">
        <v>371</v>
      </c>
      <c r="C48" s="49">
        <v>211973</v>
      </c>
      <c r="D48" s="49">
        <v>283231</v>
      </c>
    </row>
    <row r="49" spans="1:4" ht="19.5" customHeight="1">
      <c r="A49" s="53">
        <v>5</v>
      </c>
      <c r="B49" s="54" t="s">
        <v>126</v>
      </c>
      <c r="C49" s="49">
        <v>2084599</v>
      </c>
      <c r="D49" s="49">
        <v>1369334</v>
      </c>
    </row>
    <row r="50" spans="1:4" ht="32.25" customHeight="1">
      <c r="A50" s="53">
        <v>6</v>
      </c>
      <c r="B50" s="54" t="s">
        <v>127</v>
      </c>
      <c r="C50" s="55">
        <v>-6069</v>
      </c>
      <c r="D50" s="55">
        <v>-425</v>
      </c>
    </row>
    <row r="51" spans="1:4" ht="38.25" customHeight="1">
      <c r="A51" s="53">
        <v>7</v>
      </c>
      <c r="B51" s="54" t="s">
        <v>189</v>
      </c>
      <c r="C51" s="49">
        <f>SUM(C45,C48:C50)</f>
        <v>5055895</v>
      </c>
      <c r="D51" s="49">
        <f>D45+D48+D49+D50</f>
        <v>3501567</v>
      </c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spans="1:4" ht="14.25" customHeight="1">
      <c r="A61" s="202" t="s">
        <v>128</v>
      </c>
      <c r="B61" s="202"/>
      <c r="C61" s="202"/>
      <c r="D61" s="202"/>
    </row>
    <row r="62" ht="12.75">
      <c r="A62" s="44"/>
    </row>
    <row r="63" spans="1:4" ht="12.75">
      <c r="A63" s="44"/>
      <c r="D63" s="44" t="s">
        <v>15</v>
      </c>
    </row>
    <row r="64" spans="1:4" s="46" customFormat="1" ht="12.75">
      <c r="A64" s="45" t="s">
        <v>0</v>
      </c>
      <c r="B64" s="45" t="s">
        <v>16</v>
      </c>
      <c r="C64" s="45" t="s">
        <v>17</v>
      </c>
      <c r="D64" s="45" t="s">
        <v>18</v>
      </c>
    </row>
    <row r="65" spans="1:4" ht="12.75">
      <c r="A65" s="51">
        <v>1</v>
      </c>
      <c r="B65" s="52">
        <v>2</v>
      </c>
      <c r="C65" s="52">
        <v>3</v>
      </c>
      <c r="D65" s="52">
        <v>4</v>
      </c>
    </row>
    <row r="66" spans="1:4" ht="16.5" customHeight="1">
      <c r="A66" s="53">
        <v>1</v>
      </c>
      <c r="B66" s="54" t="s">
        <v>129</v>
      </c>
      <c r="C66" s="49">
        <v>2789310</v>
      </c>
      <c r="D66" s="49">
        <v>1450392</v>
      </c>
    </row>
    <row r="67" spans="1:4" ht="17.25" customHeight="1">
      <c r="A67" s="53">
        <v>2</v>
      </c>
      <c r="B67" s="54" t="s">
        <v>130</v>
      </c>
      <c r="C67" s="49">
        <v>1372149</v>
      </c>
      <c r="D67" s="49">
        <v>1278793</v>
      </c>
    </row>
    <row r="68" spans="1:4" ht="17.25" customHeight="1">
      <c r="A68" s="53">
        <v>3</v>
      </c>
      <c r="B68" s="54" t="s">
        <v>131</v>
      </c>
      <c r="C68" s="49">
        <v>872837</v>
      </c>
      <c r="D68" s="49">
        <v>727325</v>
      </c>
    </row>
    <row r="69" spans="1:4" ht="18" customHeight="1">
      <c r="A69" s="53">
        <v>4</v>
      </c>
      <c r="B69" s="54" t="s">
        <v>132</v>
      </c>
      <c r="C69" s="49">
        <v>21599</v>
      </c>
      <c r="D69" s="49">
        <v>45057</v>
      </c>
    </row>
    <row r="70" spans="1:4" ht="18.75" customHeight="1">
      <c r="A70" s="53">
        <v>5</v>
      </c>
      <c r="B70" s="54" t="s">
        <v>121</v>
      </c>
      <c r="C70" s="49">
        <f>SUM(C66:C69)</f>
        <v>5055895</v>
      </c>
      <c r="D70" s="49">
        <f>D66+D67+D68+D69</f>
        <v>3501567</v>
      </c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spans="1:4" ht="14.25" customHeight="1">
      <c r="A79" s="202" t="s">
        <v>133</v>
      </c>
      <c r="B79" s="202"/>
      <c r="C79" s="202"/>
      <c r="D79" s="202"/>
    </row>
    <row r="80" spans="1:4" ht="14.25" customHeight="1">
      <c r="A80" s="59"/>
      <c r="B80" s="59"/>
      <c r="C80" s="59"/>
      <c r="D80" s="59"/>
    </row>
    <row r="81" spans="1:4" ht="14.25" customHeight="1">
      <c r="A81" s="59"/>
      <c r="B81" s="59"/>
      <c r="C81" s="59"/>
      <c r="D81" s="59"/>
    </row>
    <row r="82" spans="1:6" ht="12.75">
      <c r="A82" s="44"/>
      <c r="F82" s="44" t="s">
        <v>15</v>
      </c>
    </row>
    <row r="83" spans="1:6" ht="15" customHeight="1">
      <c r="A83" s="194" t="s">
        <v>0</v>
      </c>
      <c r="B83" s="194" t="s">
        <v>16</v>
      </c>
      <c r="C83" s="196" t="s">
        <v>17</v>
      </c>
      <c r="D83" s="197"/>
      <c r="E83" s="196" t="s">
        <v>18</v>
      </c>
      <c r="F83" s="197"/>
    </row>
    <row r="84" spans="1:6" ht="25.5">
      <c r="A84" s="195"/>
      <c r="B84" s="195"/>
      <c r="C84" s="56" t="s">
        <v>134</v>
      </c>
      <c r="D84" s="56" t="s">
        <v>138</v>
      </c>
      <c r="E84" s="56" t="s">
        <v>134</v>
      </c>
      <c r="F84" s="56" t="s">
        <v>138</v>
      </c>
    </row>
    <row r="85" spans="1:6" ht="12.75">
      <c r="A85" s="51">
        <v>1</v>
      </c>
      <c r="B85" s="52">
        <v>2</v>
      </c>
      <c r="C85" s="52">
        <v>3</v>
      </c>
      <c r="D85" s="52">
        <v>4</v>
      </c>
      <c r="E85" s="62">
        <v>5</v>
      </c>
      <c r="F85" s="62">
        <v>6</v>
      </c>
    </row>
    <row r="86" spans="1:6" ht="23.25" customHeight="1">
      <c r="A86" s="53">
        <v>1</v>
      </c>
      <c r="B86" s="54" t="s">
        <v>22</v>
      </c>
      <c r="C86" s="49" t="s">
        <v>107</v>
      </c>
      <c r="D86" s="49" t="s">
        <v>107</v>
      </c>
      <c r="E86" s="49" t="s">
        <v>107</v>
      </c>
      <c r="F86" s="49" t="s">
        <v>107</v>
      </c>
    </row>
    <row r="87" spans="1:6" ht="30" customHeight="1">
      <c r="A87" s="53">
        <v>2</v>
      </c>
      <c r="B87" s="54" t="s">
        <v>135</v>
      </c>
      <c r="C87" s="162">
        <v>153000</v>
      </c>
      <c r="D87" s="162">
        <v>108156</v>
      </c>
      <c r="E87" s="49">
        <v>72000</v>
      </c>
      <c r="F87" s="49">
        <v>50957</v>
      </c>
    </row>
    <row r="88" spans="1:6" ht="33.75" customHeight="1">
      <c r="A88" s="53">
        <v>3</v>
      </c>
      <c r="B88" s="54" t="s">
        <v>136</v>
      </c>
      <c r="C88" s="49" t="s">
        <v>107</v>
      </c>
      <c r="D88" s="49" t="s">
        <v>107</v>
      </c>
      <c r="E88" s="49" t="s">
        <v>107</v>
      </c>
      <c r="F88" s="49" t="s">
        <v>107</v>
      </c>
    </row>
    <row r="89" spans="1:6" ht="30" customHeight="1">
      <c r="A89" s="53">
        <v>4</v>
      </c>
      <c r="B89" s="54" t="s">
        <v>36</v>
      </c>
      <c r="C89" s="162">
        <v>24607</v>
      </c>
      <c r="D89" s="170">
        <v>17415</v>
      </c>
      <c r="E89" s="49">
        <v>18192</v>
      </c>
      <c r="F89" s="49">
        <v>12875</v>
      </c>
    </row>
    <row r="90" spans="1:6" ht="30" customHeight="1">
      <c r="A90" s="53">
        <v>5</v>
      </c>
      <c r="B90" s="54" t="s">
        <v>137</v>
      </c>
      <c r="C90" s="162">
        <v>421176</v>
      </c>
      <c r="D90" s="162">
        <v>297712</v>
      </c>
      <c r="E90" s="49">
        <v>427591</v>
      </c>
      <c r="F90" s="49">
        <v>302622</v>
      </c>
    </row>
    <row r="91" spans="1:6" ht="30" customHeight="1">
      <c r="A91" s="53">
        <v>6</v>
      </c>
      <c r="B91" s="54" t="s">
        <v>132</v>
      </c>
      <c r="C91" s="162">
        <v>2716116</v>
      </c>
      <c r="D91" s="162">
        <v>2455733</v>
      </c>
      <c r="E91" s="49">
        <v>2210967</v>
      </c>
      <c r="F91" s="49">
        <v>1874401</v>
      </c>
    </row>
    <row r="92" spans="1:6" s="41" customFormat="1" ht="29.25" customHeight="1">
      <c r="A92" s="53">
        <v>7</v>
      </c>
      <c r="B92" s="54" t="s">
        <v>121</v>
      </c>
      <c r="C92" s="162">
        <f>SUM(C87:C91)</f>
        <v>3314899</v>
      </c>
      <c r="D92" s="162">
        <f>SUM(D87:D91)</f>
        <v>2879016</v>
      </c>
      <c r="E92" s="49">
        <f>E87+E89+E90+E91</f>
        <v>2728750</v>
      </c>
      <c r="F92" s="49">
        <f>F87+F89+F90+F91</f>
        <v>2240855</v>
      </c>
    </row>
    <row r="93" spans="1:6" s="41" customFormat="1" ht="20.25" customHeight="1">
      <c r="A93" s="63"/>
      <c r="B93" s="63"/>
      <c r="C93" s="64"/>
      <c r="D93" s="64"/>
      <c r="E93" s="64"/>
      <c r="F93" s="64"/>
    </row>
    <row r="94" spans="1:6" s="41" customFormat="1" ht="15" customHeight="1">
      <c r="A94" s="198" t="s">
        <v>193</v>
      </c>
      <c r="B94" s="199"/>
      <c r="C94" s="199"/>
      <c r="D94" s="199"/>
      <c r="E94" s="199"/>
      <c r="F94" s="199"/>
    </row>
    <row r="95" spans="1:6" s="41" customFormat="1" ht="14.25" customHeight="1">
      <c r="A95" s="63"/>
      <c r="B95" s="65"/>
      <c r="C95" s="65"/>
      <c r="D95" s="65"/>
      <c r="E95" s="65"/>
      <c r="F95" s="44" t="s">
        <v>15</v>
      </c>
    </row>
    <row r="96" spans="1:6" ht="15" customHeight="1">
      <c r="A96" s="194" t="s">
        <v>0</v>
      </c>
      <c r="B96" s="194" t="s">
        <v>16</v>
      </c>
      <c r="C96" s="196" t="s">
        <v>17</v>
      </c>
      <c r="D96" s="197"/>
      <c r="E96" s="196" t="s">
        <v>18</v>
      </c>
      <c r="F96" s="197"/>
    </row>
    <row r="97" spans="1:6" ht="25.5">
      <c r="A97" s="195"/>
      <c r="B97" s="195"/>
      <c r="C97" s="56" t="s">
        <v>134</v>
      </c>
      <c r="D97" s="56" t="s">
        <v>138</v>
      </c>
      <c r="E97" s="56" t="s">
        <v>134</v>
      </c>
      <c r="F97" s="56" t="s">
        <v>138</v>
      </c>
    </row>
    <row r="98" spans="1:6" ht="12.75">
      <c r="A98" s="51">
        <v>1</v>
      </c>
      <c r="B98" s="52">
        <v>2</v>
      </c>
      <c r="C98" s="52">
        <v>3</v>
      </c>
      <c r="D98" s="52">
        <v>4</v>
      </c>
      <c r="E98" s="62">
        <v>5</v>
      </c>
      <c r="F98" s="62">
        <v>6</v>
      </c>
    </row>
    <row r="99" spans="1:6" ht="18" customHeight="1">
      <c r="A99" s="53">
        <v>1</v>
      </c>
      <c r="B99" s="54" t="s">
        <v>190</v>
      </c>
      <c r="C99" s="162">
        <v>2716116</v>
      </c>
      <c r="D99" s="162">
        <v>2455733</v>
      </c>
      <c r="E99" s="49">
        <f>E100+E101</f>
        <v>2210967</v>
      </c>
      <c r="F99" s="49">
        <f>F100+F101</f>
        <v>1874401</v>
      </c>
    </row>
    <row r="100" spans="1:6" ht="17.25" customHeight="1">
      <c r="A100" s="53">
        <v>2</v>
      </c>
      <c r="B100" s="54" t="s">
        <v>191</v>
      </c>
      <c r="C100" s="49">
        <v>2087063</v>
      </c>
      <c r="D100" s="49">
        <v>2011052</v>
      </c>
      <c r="E100" s="49">
        <v>1292971</v>
      </c>
      <c r="F100" s="49">
        <v>1224702</v>
      </c>
    </row>
    <row r="101" spans="1:6" ht="17.25" customHeight="1">
      <c r="A101" s="66">
        <v>3</v>
      </c>
      <c r="B101" s="67" t="s">
        <v>192</v>
      </c>
      <c r="C101" s="49">
        <v>629053</v>
      </c>
      <c r="D101" s="49">
        <v>444681</v>
      </c>
      <c r="E101" s="49">
        <v>917996</v>
      </c>
      <c r="F101" s="49">
        <v>649699</v>
      </c>
    </row>
    <row r="102" spans="1:6" ht="14.25" customHeight="1">
      <c r="A102" s="69"/>
      <c r="B102" s="70"/>
      <c r="C102" s="64"/>
      <c r="D102" s="64"/>
      <c r="E102" s="64"/>
      <c r="F102" s="64"/>
    </row>
    <row r="103" spans="1:6" ht="14.25" customHeight="1">
      <c r="A103" s="69"/>
      <c r="B103" s="70"/>
      <c r="C103" s="64"/>
      <c r="D103" s="64"/>
      <c r="E103" s="64"/>
      <c r="F103" s="64"/>
    </row>
    <row r="104" spans="1:4" ht="15" customHeight="1">
      <c r="A104" s="57"/>
      <c r="C104" s="68"/>
      <c r="D104" s="68"/>
    </row>
    <row r="105" spans="1:4" ht="14.25" customHeight="1">
      <c r="A105" t="s">
        <v>72</v>
      </c>
      <c r="C105" s="11"/>
      <c r="D105" s="11"/>
    </row>
    <row r="106" spans="1:16" ht="12.75">
      <c r="A106" t="s">
        <v>382</v>
      </c>
      <c r="C106" s="152"/>
      <c r="D106" s="12"/>
      <c r="E106" s="12"/>
      <c r="F106" s="120"/>
      <c r="G106" s="10"/>
      <c r="H106" s="10"/>
      <c r="I106" s="10"/>
      <c r="J106" s="10"/>
      <c r="O106" s="121"/>
      <c r="P106" s="121"/>
    </row>
    <row r="107" spans="1:4" s="20" customFormat="1" ht="12.75">
      <c r="A107" s="28"/>
      <c r="B107" s="28"/>
      <c r="C107" s="28"/>
      <c r="D107" s="28"/>
    </row>
    <row r="108" spans="1:4" s="31" customFormat="1" ht="17.25" customHeight="1">
      <c r="A108" s="28" t="s">
        <v>203</v>
      </c>
      <c r="B108" s="29"/>
      <c r="C108" s="30"/>
      <c r="D108" s="28"/>
    </row>
    <row r="109" spans="1:4" s="31" customFormat="1" ht="12.75">
      <c r="A109" s="28"/>
      <c r="B109" s="28"/>
      <c r="C109" s="30"/>
      <c r="D109" s="28"/>
    </row>
    <row r="110" spans="1:4" s="32" customFormat="1" ht="14.25">
      <c r="A110" s="28"/>
      <c r="B110" s="28"/>
      <c r="C110" s="30"/>
      <c r="D110" s="28"/>
    </row>
    <row r="111" spans="1:4" s="31" customFormat="1" ht="12.75">
      <c r="A111" s="28"/>
      <c r="B111" s="30" t="s">
        <v>115</v>
      </c>
      <c r="C111" s="30"/>
      <c r="D111" s="28"/>
    </row>
    <row r="112" spans="1:3" s="46" customFormat="1" ht="12.75">
      <c r="A112" s="13"/>
      <c r="B112" s="61"/>
      <c r="C112" s="58"/>
    </row>
    <row r="113" spans="1:3" s="46" customFormat="1" ht="12.75">
      <c r="A113"/>
      <c r="B113"/>
      <c r="C113" s="58"/>
    </row>
    <row r="114" spans="1:3" s="46" customFormat="1" ht="12.75">
      <c r="A114" t="s">
        <v>381</v>
      </c>
      <c r="B114"/>
      <c r="C114" s="58"/>
    </row>
    <row r="115" spans="1:3" s="46" customFormat="1" ht="12.75">
      <c r="A115" t="s">
        <v>117</v>
      </c>
      <c r="B115"/>
      <c r="C115" s="58"/>
    </row>
    <row r="116" s="46" customFormat="1" ht="12.75"/>
  </sheetData>
  <sheetProtection/>
  <mergeCells count="16">
    <mergeCell ref="A8:D8"/>
    <mergeCell ref="A16:D16"/>
    <mergeCell ref="A79:D79"/>
    <mergeCell ref="A61:D61"/>
    <mergeCell ref="A39:D39"/>
    <mergeCell ref="A17:D17"/>
    <mergeCell ref="A9:E9"/>
    <mergeCell ref="A96:A97"/>
    <mergeCell ref="B96:B97"/>
    <mergeCell ref="C96:D96"/>
    <mergeCell ref="E96:F96"/>
    <mergeCell ref="E83:F83"/>
    <mergeCell ref="A83:A84"/>
    <mergeCell ref="B83:B84"/>
    <mergeCell ref="C83:D83"/>
    <mergeCell ref="A94:F94"/>
  </mergeCells>
  <printOptions/>
  <pageMargins left="0.68" right="0.69" top="0.56" bottom="0.6" header="0.5" footer="0.5"/>
  <pageSetup fitToHeight="2" fitToWidth="1" horizontalDpi="600" verticalDpi="600" orientation="portrait" paperSize="9" scale="67" r:id="rId1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G15" sqref="G15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15"/>
      <c r="B1" s="15"/>
      <c r="C1" s="15"/>
      <c r="D1" s="15"/>
    </row>
    <row r="2" spans="1:4" ht="12.75">
      <c r="A2" s="15"/>
      <c r="B2" s="15"/>
      <c r="C2" s="15"/>
      <c r="D2" s="15"/>
    </row>
    <row r="3" spans="1:4" ht="12.75">
      <c r="A3" s="15"/>
      <c r="B3" s="15"/>
      <c r="C3" s="15"/>
      <c r="D3" s="15"/>
    </row>
    <row r="4" spans="1:4" ht="12.75">
      <c r="A4" s="15"/>
      <c r="B4" s="15"/>
      <c r="C4" s="15"/>
      <c r="D4" s="15"/>
    </row>
    <row r="5" spans="1:4" ht="12.75">
      <c r="A5" s="15"/>
      <c r="B5" s="15"/>
      <c r="C5" s="15"/>
      <c r="D5" s="15"/>
    </row>
    <row r="6" spans="1:5" s="38" customFormat="1" ht="17.25">
      <c r="A6" s="179" t="s">
        <v>141</v>
      </c>
      <c r="B6" s="179"/>
      <c r="C6" s="179"/>
      <c r="D6" s="179"/>
      <c r="E6" s="179"/>
    </row>
    <row r="7" spans="1:4" s="17" customFormat="1" ht="15.75">
      <c r="A7" s="18"/>
      <c r="B7" s="16"/>
      <c r="C7" s="18"/>
      <c r="D7" s="18"/>
    </row>
    <row r="8" spans="1:5" s="38" customFormat="1" ht="17.25">
      <c r="A8" s="179" t="s">
        <v>374</v>
      </c>
      <c r="B8" s="179"/>
      <c r="C8" s="179"/>
      <c r="D8" s="179"/>
      <c r="E8" s="179"/>
    </row>
    <row r="9" spans="1:4" ht="12.75">
      <c r="A9" s="15"/>
      <c r="B9" s="15"/>
      <c r="C9" s="15"/>
      <c r="D9" s="15"/>
    </row>
    <row r="10" spans="1:4" s="20" customFormat="1" ht="25.5">
      <c r="A10" s="19" t="s">
        <v>73</v>
      </c>
      <c r="B10" s="19" t="s">
        <v>74</v>
      </c>
      <c r="C10" s="19" t="s">
        <v>75</v>
      </c>
      <c r="D10" s="19" t="s">
        <v>76</v>
      </c>
    </row>
    <row r="11" spans="1:4" ht="12.75">
      <c r="A11" s="21">
        <v>1</v>
      </c>
      <c r="B11" s="21">
        <v>2</v>
      </c>
      <c r="C11" s="21">
        <v>3</v>
      </c>
      <c r="D11" s="21">
        <v>4</v>
      </c>
    </row>
    <row r="12" spans="1:4" ht="12.75">
      <c r="A12" s="21">
        <v>1</v>
      </c>
      <c r="B12" s="22" t="s">
        <v>77</v>
      </c>
      <c r="C12" s="23">
        <v>4472489</v>
      </c>
      <c r="D12" s="24" t="s">
        <v>78</v>
      </c>
    </row>
    <row r="13" spans="1:4" ht="18.75">
      <c r="A13" s="21" t="s">
        <v>79</v>
      </c>
      <c r="B13" s="22" t="s">
        <v>80</v>
      </c>
      <c r="C13" s="164">
        <v>15.69</v>
      </c>
      <c r="D13" s="25" t="s">
        <v>81</v>
      </c>
    </row>
    <row r="14" spans="1:4" ht="25.5">
      <c r="A14" s="21">
        <v>3</v>
      </c>
      <c r="B14" s="22" t="s">
        <v>82</v>
      </c>
      <c r="C14" s="165" t="s">
        <v>376</v>
      </c>
      <c r="D14" s="25" t="s">
        <v>83</v>
      </c>
    </row>
    <row r="15" spans="1:4" ht="18.75">
      <c r="A15" s="21" t="s">
        <v>84</v>
      </c>
      <c r="B15" s="22" t="s">
        <v>85</v>
      </c>
      <c r="C15" s="164">
        <v>78.12</v>
      </c>
      <c r="D15" s="25" t="s">
        <v>86</v>
      </c>
    </row>
    <row r="16" spans="1:4" ht="25.5">
      <c r="A16" s="21">
        <v>5</v>
      </c>
      <c r="B16" s="22" t="s">
        <v>87</v>
      </c>
      <c r="C16" s="164">
        <v>15.6</v>
      </c>
      <c r="D16" s="25" t="s">
        <v>88</v>
      </c>
    </row>
    <row r="17" spans="1:4" ht="22.5">
      <c r="A17" s="21">
        <v>6</v>
      </c>
      <c r="B17" s="22" t="s">
        <v>89</v>
      </c>
      <c r="C17" s="164">
        <v>86.13</v>
      </c>
      <c r="D17" s="25" t="s">
        <v>90</v>
      </c>
    </row>
    <row r="18" spans="1:4" ht="25.5">
      <c r="A18" s="21">
        <v>7</v>
      </c>
      <c r="B18" s="22" t="s">
        <v>91</v>
      </c>
      <c r="C18" s="165" t="s">
        <v>377</v>
      </c>
      <c r="D18" s="25" t="s">
        <v>92</v>
      </c>
    </row>
    <row r="19" spans="1:4" ht="25.5">
      <c r="A19" s="21">
        <v>8</v>
      </c>
      <c r="B19" s="22" t="s">
        <v>93</v>
      </c>
      <c r="C19" s="165" t="s">
        <v>378</v>
      </c>
      <c r="D19" s="25" t="s">
        <v>94</v>
      </c>
    </row>
    <row r="20" spans="1:4" ht="18.75">
      <c r="A20" s="21">
        <v>9</v>
      </c>
      <c r="B20" s="22" t="s">
        <v>95</v>
      </c>
      <c r="C20" s="165" t="s">
        <v>379</v>
      </c>
      <c r="D20" s="25" t="s">
        <v>96</v>
      </c>
    </row>
    <row r="21" spans="1:4" ht="25.5">
      <c r="A21" s="21">
        <v>10</v>
      </c>
      <c r="B21" s="22" t="s">
        <v>204</v>
      </c>
      <c r="C21" s="24">
        <v>11661941</v>
      </c>
      <c r="D21" s="21" t="s">
        <v>96</v>
      </c>
    </row>
    <row r="22" spans="1:4" ht="12.75">
      <c r="A22" s="21" t="s">
        <v>97</v>
      </c>
      <c r="B22" s="22" t="s">
        <v>98</v>
      </c>
      <c r="C22" s="24">
        <v>196683</v>
      </c>
      <c r="D22" s="21" t="s">
        <v>96</v>
      </c>
    </row>
    <row r="23" spans="1:4" ht="25.5">
      <c r="A23" s="21">
        <v>11</v>
      </c>
      <c r="B23" s="22" t="s">
        <v>205</v>
      </c>
      <c r="C23" s="24">
        <v>9587424</v>
      </c>
      <c r="D23" s="21" t="s">
        <v>96</v>
      </c>
    </row>
    <row r="24" spans="1:4" ht="12.75">
      <c r="A24" s="21" t="s">
        <v>99</v>
      </c>
      <c r="B24" s="22" t="s">
        <v>98</v>
      </c>
      <c r="C24" s="24">
        <v>107924</v>
      </c>
      <c r="D24" s="21" t="s">
        <v>96</v>
      </c>
    </row>
    <row r="25" spans="1:4" ht="25.5">
      <c r="A25" s="21">
        <v>12</v>
      </c>
      <c r="B25" s="22" t="s">
        <v>206</v>
      </c>
      <c r="C25" s="24">
        <v>2089574</v>
      </c>
      <c r="D25" s="21" t="s">
        <v>96</v>
      </c>
    </row>
    <row r="26" spans="1:4" ht="12.75">
      <c r="A26" s="21" t="s">
        <v>100</v>
      </c>
      <c r="B26" s="22" t="s">
        <v>101</v>
      </c>
      <c r="C26" s="24">
        <v>48346</v>
      </c>
      <c r="D26" s="21" t="s">
        <v>96</v>
      </c>
    </row>
    <row r="27" spans="1:4" ht="25.5">
      <c r="A27" s="21">
        <v>13</v>
      </c>
      <c r="B27" s="22" t="s">
        <v>207</v>
      </c>
      <c r="C27" s="24">
        <v>1480090</v>
      </c>
      <c r="D27" s="21" t="s">
        <v>96</v>
      </c>
    </row>
    <row r="28" spans="1:4" ht="12.75">
      <c r="A28" s="21" t="s">
        <v>102</v>
      </c>
      <c r="B28" s="22" t="s">
        <v>101</v>
      </c>
      <c r="C28" s="24">
        <v>405829</v>
      </c>
      <c r="D28" s="21" t="s">
        <v>96</v>
      </c>
    </row>
    <row r="29" spans="1:4" ht="25.5">
      <c r="A29" s="21">
        <v>14</v>
      </c>
      <c r="B29" s="22" t="s">
        <v>208</v>
      </c>
      <c r="C29" s="24">
        <v>3806877</v>
      </c>
      <c r="D29" s="21" t="s">
        <v>96</v>
      </c>
    </row>
    <row r="30" spans="1:4" ht="12.75">
      <c r="A30" s="21" t="s">
        <v>11</v>
      </c>
      <c r="B30" s="22" t="s">
        <v>103</v>
      </c>
      <c r="C30" s="24">
        <v>3122676</v>
      </c>
      <c r="D30" s="21" t="s">
        <v>96</v>
      </c>
    </row>
    <row r="31" spans="1:4" ht="12.75">
      <c r="A31" s="21" t="s">
        <v>104</v>
      </c>
      <c r="B31" s="22" t="s">
        <v>105</v>
      </c>
      <c r="C31" s="166" t="s">
        <v>380</v>
      </c>
      <c r="D31" s="21" t="s">
        <v>96</v>
      </c>
    </row>
    <row r="32" spans="1:4" ht="12.75">
      <c r="A32" s="21" t="s">
        <v>106</v>
      </c>
      <c r="B32" s="22" t="s">
        <v>370</v>
      </c>
      <c r="C32" s="26" t="s">
        <v>107</v>
      </c>
      <c r="D32" s="21" t="s">
        <v>96</v>
      </c>
    </row>
    <row r="33" spans="1:4" ht="12.75">
      <c r="A33" s="21" t="s">
        <v>108</v>
      </c>
      <c r="B33" s="22" t="s">
        <v>109</v>
      </c>
      <c r="C33" s="26" t="s">
        <v>107</v>
      </c>
      <c r="D33" s="21" t="s">
        <v>96</v>
      </c>
    </row>
    <row r="34" spans="1:4" ht="12.75">
      <c r="A34" s="21" t="s">
        <v>110</v>
      </c>
      <c r="B34" s="22" t="s">
        <v>111</v>
      </c>
      <c r="C34" s="26" t="s">
        <v>107</v>
      </c>
      <c r="D34" s="21" t="s">
        <v>96</v>
      </c>
    </row>
    <row r="35" spans="1:4" ht="132.75" customHeight="1">
      <c r="A35" s="21" t="s">
        <v>112</v>
      </c>
      <c r="B35" s="22" t="s">
        <v>113</v>
      </c>
      <c r="C35" s="27" t="s">
        <v>114</v>
      </c>
      <c r="D35" s="21" t="s">
        <v>96</v>
      </c>
    </row>
    <row r="36" spans="1:4" ht="11.25" customHeight="1">
      <c r="A36" s="35"/>
      <c r="B36" s="36"/>
      <c r="C36" s="37"/>
      <c r="D36" s="35"/>
    </row>
    <row r="37" spans="1:4" ht="12.75">
      <c r="A37" s="15"/>
      <c r="B37" s="15"/>
      <c r="C37" s="15"/>
      <c r="D37" s="15"/>
    </row>
    <row r="38" spans="1:4" ht="12.75">
      <c r="A38" t="s">
        <v>72</v>
      </c>
      <c r="C38" s="11"/>
      <c r="D38" s="11"/>
    </row>
    <row r="39" spans="1:16" ht="12.75">
      <c r="A39" t="s">
        <v>382</v>
      </c>
      <c r="C39" s="152"/>
      <c r="D39" s="12"/>
      <c r="E39" s="12"/>
      <c r="F39" s="120"/>
      <c r="G39" s="122"/>
      <c r="H39" s="122"/>
      <c r="I39" s="122"/>
      <c r="J39" s="122"/>
      <c r="O39" s="121"/>
      <c r="P39" s="121"/>
    </row>
    <row r="40" spans="1:4" s="20" customFormat="1" ht="12.75">
      <c r="A40" s="28"/>
      <c r="B40" s="28"/>
      <c r="C40" s="28"/>
      <c r="D40" s="28"/>
    </row>
    <row r="41" spans="1:4" s="31" customFormat="1" ht="17.25" customHeight="1">
      <c r="A41" s="28" t="s">
        <v>203</v>
      </c>
      <c r="B41" s="29"/>
      <c r="C41" s="30"/>
      <c r="D41" s="28"/>
    </row>
    <row r="42" spans="1:4" s="31" customFormat="1" ht="12.75">
      <c r="A42" s="28"/>
      <c r="B42" s="28"/>
      <c r="C42" s="30"/>
      <c r="D42" s="28"/>
    </row>
    <row r="43" spans="1:4" s="32" customFormat="1" ht="14.25">
      <c r="A43" s="28"/>
      <c r="B43" s="28"/>
      <c r="C43" s="30"/>
      <c r="D43" s="28"/>
    </row>
    <row r="44" spans="1:4" s="31" customFormat="1" ht="12.75">
      <c r="A44" s="28"/>
      <c r="B44" s="30" t="s">
        <v>115</v>
      </c>
      <c r="C44" s="30"/>
      <c r="D44" s="28"/>
    </row>
    <row r="45" spans="1:4" s="31" customFormat="1" ht="12.75">
      <c r="A45" s="28"/>
      <c r="B45" s="30"/>
      <c r="C45" s="30"/>
      <c r="D45" s="28"/>
    </row>
    <row r="46" s="31" customFormat="1" ht="12.75"/>
    <row r="47" spans="1:3" s="46" customFormat="1" ht="12.75">
      <c r="A47" t="s">
        <v>381</v>
      </c>
      <c r="B47"/>
      <c r="C47" s="58"/>
    </row>
    <row r="48" spans="1:3" s="46" customFormat="1" ht="12.75">
      <c r="A48" t="s">
        <v>117</v>
      </c>
      <c r="B48"/>
      <c r="C48" s="58"/>
    </row>
  </sheetData>
  <sheetProtection/>
  <mergeCells count="2">
    <mergeCell ref="A6:E6"/>
    <mergeCell ref="A8:E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0"/>
  <sheetViews>
    <sheetView zoomScalePageLayoutView="0" workbookViewId="0" topLeftCell="A7">
      <selection activeCell="F7" sqref="F7"/>
    </sheetView>
  </sheetViews>
  <sheetFormatPr defaultColWidth="9.00390625" defaultRowHeight="12.75"/>
  <cols>
    <col min="1" max="1" width="8.375" style="0" customWidth="1"/>
    <col min="2" max="2" width="47.00390625" style="0" customWidth="1"/>
    <col min="3" max="6" width="12.625" style="0" customWidth="1"/>
  </cols>
  <sheetData>
    <row r="5" spans="1:5" s="38" customFormat="1" ht="17.25">
      <c r="A5" s="179" t="s">
        <v>201</v>
      </c>
      <c r="B5" s="179"/>
      <c r="C5" s="179"/>
      <c r="D5" s="179"/>
      <c r="E5" s="179"/>
    </row>
    <row r="6" spans="1:4" s="17" customFormat="1" ht="15.75">
      <c r="A6" s="18"/>
      <c r="B6" s="16"/>
      <c r="C6" s="18"/>
      <c r="D6" s="18"/>
    </row>
    <row r="7" spans="1:5" s="38" customFormat="1" ht="17.25">
      <c r="A7" s="179" t="s">
        <v>374</v>
      </c>
      <c r="B7" s="179"/>
      <c r="C7" s="179"/>
      <c r="D7" s="179"/>
      <c r="E7" s="179"/>
    </row>
    <row r="8" spans="1:5" s="38" customFormat="1" ht="17.25">
      <c r="A8" s="71"/>
      <c r="B8" s="71"/>
      <c r="C8" s="71"/>
      <c r="D8" s="71"/>
      <c r="E8" s="71"/>
    </row>
    <row r="9" spans="1:6" ht="12.75" customHeight="1">
      <c r="A9" s="203" t="s">
        <v>0</v>
      </c>
      <c r="B9" s="203" t="s">
        <v>16</v>
      </c>
      <c r="C9" s="205" t="s">
        <v>17</v>
      </c>
      <c r="D9" s="206"/>
      <c r="E9" s="205" t="s">
        <v>18</v>
      </c>
      <c r="F9" s="206"/>
    </row>
    <row r="10" spans="1:6" ht="38.25">
      <c r="A10" s="204"/>
      <c r="B10" s="204"/>
      <c r="C10" s="73" t="s">
        <v>194</v>
      </c>
      <c r="D10" s="73" t="s">
        <v>195</v>
      </c>
      <c r="E10" s="73" t="s">
        <v>194</v>
      </c>
      <c r="F10" s="73" t="s">
        <v>195</v>
      </c>
    </row>
    <row r="11" spans="1:6" ht="27.75" customHeight="1">
      <c r="A11" s="74">
        <v>1</v>
      </c>
      <c r="B11" s="75" t="s">
        <v>196</v>
      </c>
      <c r="C11" s="76" t="s">
        <v>107</v>
      </c>
      <c r="D11" s="76" t="s">
        <v>107</v>
      </c>
      <c r="E11" s="76" t="s">
        <v>107</v>
      </c>
      <c r="F11" s="76" t="s">
        <v>107</v>
      </c>
    </row>
    <row r="12" spans="1:6" ht="29.25" customHeight="1">
      <c r="A12" s="74">
        <v>2</v>
      </c>
      <c r="B12" s="75" t="s">
        <v>197</v>
      </c>
      <c r="C12" s="76" t="s">
        <v>107</v>
      </c>
      <c r="D12" s="76" t="s">
        <v>107</v>
      </c>
      <c r="E12" s="76" t="s">
        <v>107</v>
      </c>
      <c r="F12" s="76" t="s">
        <v>107</v>
      </c>
    </row>
    <row r="13" spans="1:6" ht="30" customHeight="1">
      <c r="A13" s="74">
        <v>3</v>
      </c>
      <c r="B13" s="75" t="s">
        <v>198</v>
      </c>
      <c r="C13" s="76" t="s">
        <v>107</v>
      </c>
      <c r="D13" s="76" t="s">
        <v>107</v>
      </c>
      <c r="E13" s="76" t="s">
        <v>107</v>
      </c>
      <c r="F13" s="76" t="s">
        <v>107</v>
      </c>
    </row>
    <row r="14" spans="1:6" ht="30" customHeight="1">
      <c r="A14" s="74">
        <v>4</v>
      </c>
      <c r="B14" s="75" t="s">
        <v>199</v>
      </c>
      <c r="C14" s="76" t="s">
        <v>107</v>
      </c>
      <c r="D14" s="76" t="s">
        <v>107</v>
      </c>
      <c r="E14" s="76" t="s">
        <v>107</v>
      </c>
      <c r="F14" s="76" t="s">
        <v>107</v>
      </c>
    </row>
    <row r="15" spans="1:6" ht="30" customHeight="1">
      <c r="A15" s="74">
        <v>5</v>
      </c>
      <c r="B15" s="75" t="s">
        <v>200</v>
      </c>
      <c r="C15" s="76" t="s">
        <v>107</v>
      </c>
      <c r="D15" s="76" t="s">
        <v>107</v>
      </c>
      <c r="E15" s="76" t="s">
        <v>107</v>
      </c>
      <c r="F15" s="76" t="s">
        <v>107</v>
      </c>
    </row>
    <row r="16" ht="18.75">
      <c r="A16" s="72"/>
    </row>
    <row r="17" ht="12.75">
      <c r="A17" t="s">
        <v>202</v>
      </c>
    </row>
    <row r="20" spans="1:4" ht="12.75">
      <c r="A20" t="s">
        <v>72</v>
      </c>
      <c r="C20" s="11"/>
      <c r="D20" s="11"/>
    </row>
    <row r="21" spans="1:16" ht="12.75">
      <c r="A21" t="s">
        <v>382</v>
      </c>
      <c r="C21" s="152"/>
      <c r="D21" s="12"/>
      <c r="E21" s="12"/>
      <c r="F21" s="120"/>
      <c r="G21" s="122"/>
      <c r="H21" s="122"/>
      <c r="I21" s="122"/>
      <c r="J21" s="122"/>
      <c r="O21" s="121"/>
      <c r="P21" s="121"/>
    </row>
    <row r="22" spans="1:4" s="20" customFormat="1" ht="12.75">
      <c r="A22" s="28"/>
      <c r="B22" s="28"/>
      <c r="C22" s="28"/>
      <c r="D22" s="28"/>
    </row>
    <row r="23" spans="1:4" s="31" customFormat="1" ht="17.25" customHeight="1">
      <c r="A23" s="28" t="s">
        <v>203</v>
      </c>
      <c r="B23" s="29"/>
      <c r="C23" s="30"/>
      <c r="D23" s="28"/>
    </row>
    <row r="24" spans="1:4" s="31" customFormat="1" ht="12.75">
      <c r="A24" s="28"/>
      <c r="B24" s="28"/>
      <c r="C24" s="30"/>
      <c r="D24" s="28"/>
    </row>
    <row r="25" spans="1:4" s="32" customFormat="1" ht="14.25">
      <c r="A25" s="28"/>
      <c r="B25" s="28"/>
      <c r="C25" s="30"/>
      <c r="D25" s="28"/>
    </row>
    <row r="26" spans="1:4" s="31" customFormat="1" ht="12.75">
      <c r="A26" s="28"/>
      <c r="B26" s="30" t="s">
        <v>115</v>
      </c>
      <c r="C26" s="30"/>
      <c r="D26" s="28"/>
    </row>
    <row r="27" spans="1:4" s="31" customFormat="1" ht="12.75">
      <c r="A27" s="28"/>
      <c r="B27" s="30"/>
      <c r="C27" s="30"/>
      <c r="D27" s="28"/>
    </row>
    <row r="28" s="31" customFormat="1" ht="12.75"/>
    <row r="29" s="33" customFormat="1" ht="11.25">
      <c r="A29" s="33" t="s">
        <v>116</v>
      </c>
    </row>
    <row r="30" spans="1:4" s="33" customFormat="1" ht="16.5" customHeight="1">
      <c r="A30" s="33" t="s">
        <v>117</v>
      </c>
      <c r="C30" s="34"/>
      <c r="D30" s="34"/>
    </row>
  </sheetData>
  <sheetProtection/>
  <mergeCells count="6">
    <mergeCell ref="A5:E5"/>
    <mergeCell ref="A7:E7"/>
    <mergeCell ref="A9:A10"/>
    <mergeCell ref="B9:B10"/>
    <mergeCell ref="C9:D9"/>
    <mergeCell ref="E9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skudar</dc:creator>
  <cp:keywords/>
  <dc:description/>
  <cp:lastModifiedBy>Golubovskiy</cp:lastModifiedBy>
  <cp:lastPrinted>2013-07-18T13:56:11Z</cp:lastPrinted>
  <dcterms:created xsi:type="dcterms:W3CDTF">2012-04-18T15:50:49Z</dcterms:created>
  <dcterms:modified xsi:type="dcterms:W3CDTF">2013-07-25T07:32:40Z</dcterms:modified>
  <cp:category/>
  <cp:version/>
  <cp:contentType/>
  <cp:contentStatus/>
</cp:coreProperties>
</file>